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36" windowWidth="14480" windowHeight="12640" activeTab="0"/>
  </bookViews>
  <sheets>
    <sheet name="ProjetRizicoleBadidja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<sst xmlns="http://schemas.openxmlformats.org/spreadsheetml/2006/main" count="35" uniqueCount="34">
  <si>
    <t>Le Projet Rizicole de Badidjan</t>
  </si>
  <si>
    <t>Dépenses en capital</t>
  </si>
  <si>
    <t>Coûts de fonctionnement</t>
  </si>
  <si>
    <t>Coûts de production</t>
  </si>
  <si>
    <t>Total des Coûts</t>
  </si>
  <si>
    <t>Bénéfices bruts</t>
  </si>
  <si>
    <t>Cash Flow</t>
  </si>
  <si>
    <t>Taux d'intérêt</t>
  </si>
  <si>
    <t>VAAN:</t>
  </si>
  <si>
    <t>VAAC:</t>
  </si>
  <si>
    <t>VAAB:</t>
  </si>
  <si>
    <t>VAC:</t>
  </si>
  <si>
    <t>VAB:</t>
  </si>
  <si>
    <t>VAN:</t>
  </si>
  <si>
    <t>RBC:</t>
  </si>
  <si>
    <t>TRI:</t>
  </si>
  <si>
    <t>VAN</t>
  </si>
  <si>
    <t>TRIa:</t>
  </si>
  <si>
    <t>TRIb:</t>
  </si>
  <si>
    <t>Quel taux doit-on adopter?</t>
  </si>
  <si>
    <t>Quel taux maximise la VAN?</t>
  </si>
  <si>
    <t>a.</t>
  </si>
  <si>
    <t>b.</t>
  </si>
  <si>
    <t>c.</t>
  </si>
  <si>
    <t>Calculez la VAN en fonction du taux optimal</t>
  </si>
  <si>
    <t>r=</t>
  </si>
  <si>
    <t>VAN=</t>
  </si>
  <si>
    <t>estimez la courbe des tendances sous forme quadratique</t>
  </si>
  <si>
    <t xml:space="preserve">Prenez le premier dérivé dy/dx afin de dégager </t>
  </si>
  <si>
    <t>le taux qui maximise la VAN</t>
  </si>
  <si>
    <t xml:space="preserve">Utilisant les taux théoriques du tableau à gauche, </t>
  </si>
  <si>
    <t xml:space="preserve">                    Tableau d'évaluation</t>
  </si>
  <si>
    <r>
      <t xml:space="preserve"> = 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y/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x</t>
    </r>
    <r>
      <rPr>
        <b/>
        <vertAlign val="superscript"/>
        <sz val="18"/>
        <rFont val="Helv"/>
        <family val="0"/>
      </rPr>
      <t>2</t>
    </r>
  </si>
  <si>
    <r>
      <t xml:space="preserve"> = 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y/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x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</si>
</sst>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000\ 000"/>
    <numFmt numFmtId="165" formatCode="000\ 000"/>
    <numFmt numFmtId="166" formatCode="0.0000"/>
    <numFmt numFmtId="167" formatCode="0.0%"/>
    <numFmt numFmtId="168" formatCode="0.0000%"/>
    <numFmt numFmtId="169" formatCode="00\ 000"/>
    <numFmt numFmtId="170" formatCode="0.0000000"/>
    <numFmt numFmtId="171" formatCode="0.0000000000"/>
    <numFmt numFmtId="172" formatCode="0.0"/>
    <numFmt numFmtId="173" formatCode="0.000"/>
    <numFmt numFmtId="174" formatCode="0.00000"/>
    <numFmt numFmtId="175" formatCode="###\ ###"/>
    <numFmt numFmtId="176" formatCode="###\ ###\ ###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9"/>
      <name val="Helv"/>
      <family val="0"/>
    </font>
    <font>
      <sz val="8.75"/>
      <name val="Helv"/>
      <family val="0"/>
    </font>
    <font>
      <u val="single"/>
      <sz val="15"/>
      <color indexed="12"/>
      <name val="Helv"/>
      <family val="0"/>
    </font>
    <font>
      <u val="single"/>
      <sz val="15"/>
      <color indexed="36"/>
      <name val="Helv"/>
      <family val="0"/>
    </font>
    <font>
      <b/>
      <sz val="8.75"/>
      <name val="Helv"/>
      <family val="0"/>
    </font>
    <font>
      <b/>
      <sz val="11.75"/>
      <color indexed="12"/>
      <name val="Helv"/>
      <family val="0"/>
    </font>
    <font>
      <sz val="9.75"/>
      <name val="Helv"/>
      <family val="0"/>
    </font>
    <font>
      <vertAlign val="superscript"/>
      <sz val="9.75"/>
      <name val="Helv"/>
      <family val="0"/>
    </font>
    <font>
      <b/>
      <sz val="9.75"/>
      <name val="Helv"/>
      <family val="0"/>
    </font>
    <font>
      <b/>
      <sz val="12"/>
      <name val="Symbol"/>
      <family val="0"/>
    </font>
    <font>
      <b/>
      <vertAlign val="superscript"/>
      <sz val="1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1" fillId="0" borderId="1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 horizontal="left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2" borderId="5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168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76" fontId="0" fillId="0" borderId="1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73" fontId="1" fillId="2" borderId="9" xfId="0" applyNumberFormat="1" applyFont="1" applyFill="1" applyBorder="1" applyAlignment="1">
      <alignment/>
    </xf>
    <xf numFmtId="175" fontId="1" fillId="2" borderId="9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La VAN et l'Ambiquit? Polynomielle</a:t>
            </a:r>
          </a:p>
        </c:rich>
      </c:tx>
      <c:layout>
        <c:manualLayout>
          <c:xMode val="factor"/>
          <c:yMode val="factor"/>
          <c:x val="0.04225"/>
          <c:y val="-0.004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4"/>
          <c:w val="0.966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ProjetRizicoleBadidjan!$B$22</c:f>
              <c:strCache>
                <c:ptCount val="1"/>
                <c:pt idx="0">
                  <c:v>VAN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Tendances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ProjetRizicoleBadidjan!$C$23:$C$40</c:f>
              <c:numCache/>
            </c:numRef>
          </c:cat>
          <c:val>
            <c:numRef>
              <c:f>ProjetRizicoleBadidjan!$B$26:$B$40</c:f>
              <c:numCache/>
            </c:numRef>
          </c:val>
          <c:smooth val="1"/>
        </c:ser>
        <c:marker val="1"/>
        <c:axId val="34917280"/>
        <c:axId val="26081569"/>
      </c:lineChart>
      <c:catAx>
        <c:axId val="34917280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26081569"/>
        <c:crosses val="autoZero"/>
        <c:auto val="1"/>
        <c:lblOffset val="100"/>
        <c:noMultiLvlLbl val="0"/>
      </c:catAx>
      <c:valAx>
        <c:axId val="26081569"/>
        <c:scaling>
          <c:orientation val="minMax"/>
        </c:scaling>
        <c:axPos val="l"/>
        <c:majorGridlines/>
        <c:delete val="0"/>
        <c:numFmt formatCode="000\ 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3491728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870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0.50475</cdr:y>
    </cdr:from>
    <cdr:to>
      <cdr:x>0.96275</cdr:x>
      <cdr:y>0.58425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1323975"/>
          <a:ext cx="102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taux d'intérêt</a:t>
          </a:r>
        </a:p>
      </cdr:txBody>
    </cdr:sp>
  </cdr:relSizeAnchor>
  <cdr:relSizeAnchor xmlns:cdr="http://schemas.openxmlformats.org/drawingml/2006/chartDrawing">
    <cdr:from>
      <cdr:x>0.04225</cdr:x>
      <cdr:y>0.0995</cdr:y>
    </cdr:from>
    <cdr:to>
      <cdr:x>0.1195</cdr:x>
      <cdr:y>0.17525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2571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VAN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8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2905125" y="2238375"/>
        <a:ext cx="49339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workbookViewId="0" topLeftCell="A1">
      <selection activeCell="F37" sqref="F37"/>
    </sheetView>
  </sheetViews>
  <sheetFormatPr defaultColWidth="11.5546875" defaultRowHeight="15.75"/>
  <cols>
    <col min="1" max="1" width="2.88671875" style="0" customWidth="1"/>
    <col min="2" max="2" width="17.4453125" style="1" customWidth="1"/>
    <col min="3" max="3" width="13.5546875" style="0" bestFit="1" customWidth="1"/>
    <col min="4" max="4" width="11.10546875" style="0" customWidth="1"/>
    <col min="5" max="5" width="11.4453125" style="0" bestFit="1" customWidth="1"/>
    <col min="9" max="9" width="3.3359375" style="0" customWidth="1"/>
    <col min="10" max="10" width="13.88671875" style="0" customWidth="1"/>
  </cols>
  <sheetData>
    <row r="1" spans="2:6" s="6" customFormat="1" ht="12.75" customHeight="1" thickBot="1">
      <c r="B1" s="8"/>
      <c r="D1" s="9"/>
      <c r="E1" s="10" t="s">
        <v>0</v>
      </c>
      <c r="F1" s="11"/>
    </row>
    <row r="2" spans="3:8" ht="13.5" customHeight="1" thickBot="1">
      <c r="C2" s="34">
        <v>0</v>
      </c>
      <c r="D2" s="34">
        <v>1</v>
      </c>
      <c r="E2" s="34">
        <v>2</v>
      </c>
      <c r="F2" s="34">
        <v>3</v>
      </c>
      <c r="G2" s="34">
        <v>4</v>
      </c>
      <c r="H2" s="34">
        <v>5</v>
      </c>
    </row>
    <row r="3" spans="2:8" ht="15" customHeight="1" thickBot="1">
      <c r="B3" s="33" t="s">
        <v>1</v>
      </c>
      <c r="C3" s="3">
        <v>3200000</v>
      </c>
      <c r="D3" s="2">
        <v>0</v>
      </c>
      <c r="E3" s="2">
        <v>0</v>
      </c>
      <c r="F3" s="44">
        <v>750000</v>
      </c>
      <c r="G3" s="2">
        <v>0</v>
      </c>
      <c r="H3" s="44">
        <v>50000</v>
      </c>
    </row>
    <row r="4" spans="2:8" ht="15" customHeight="1" thickBot="1">
      <c r="B4" s="33" t="s">
        <v>2</v>
      </c>
      <c r="C4" s="3">
        <v>16752500</v>
      </c>
      <c r="D4" s="3">
        <v>14652500</v>
      </c>
      <c r="E4" s="3">
        <v>14652500</v>
      </c>
      <c r="F4" s="3">
        <v>10046250</v>
      </c>
      <c r="G4" s="3">
        <v>10046250</v>
      </c>
      <c r="H4" s="3">
        <v>9258750</v>
      </c>
    </row>
    <row r="5" spans="2:8" ht="15" customHeight="1" thickBot="1">
      <c r="B5" s="33" t="s">
        <v>3</v>
      </c>
      <c r="C5" s="3">
        <v>4000000</v>
      </c>
      <c r="D5" s="3">
        <v>4000000</v>
      </c>
      <c r="E5" s="3">
        <v>4000000</v>
      </c>
      <c r="F5" s="3">
        <v>4000000</v>
      </c>
      <c r="G5" s="3">
        <v>4000000</v>
      </c>
      <c r="H5" s="3">
        <v>4000000</v>
      </c>
    </row>
    <row r="6" spans="2:8" ht="15" customHeight="1" thickBot="1">
      <c r="B6" s="33" t="s">
        <v>4</v>
      </c>
      <c r="C6" s="3">
        <f aca="true" t="shared" si="0" ref="C6:H6">SUM(C3:C5)</f>
        <v>23952500</v>
      </c>
      <c r="D6" s="3">
        <f t="shared" si="0"/>
        <v>18652500</v>
      </c>
      <c r="E6" s="3">
        <f t="shared" si="0"/>
        <v>18652500</v>
      </c>
      <c r="F6" s="3">
        <f t="shared" si="0"/>
        <v>14796250</v>
      </c>
      <c r="G6" s="3">
        <f t="shared" si="0"/>
        <v>14046250</v>
      </c>
      <c r="H6" s="3">
        <f t="shared" si="0"/>
        <v>13308750</v>
      </c>
    </row>
    <row r="7" spans="2:8" ht="15" customHeight="1" thickBot="1">
      <c r="B7" s="33" t="s">
        <v>5</v>
      </c>
      <c r="C7" s="3">
        <v>7800000</v>
      </c>
      <c r="D7" s="3">
        <v>25010000</v>
      </c>
      <c r="E7" s="3">
        <v>34412000</v>
      </c>
      <c r="F7" s="3">
        <v>32200000</v>
      </c>
      <c r="G7" s="3">
        <v>2000000</v>
      </c>
      <c r="H7" s="3">
        <v>1400000</v>
      </c>
    </row>
    <row r="8" spans="2:8" ht="15" customHeight="1" thickBot="1">
      <c r="B8" s="14" t="s">
        <v>6</v>
      </c>
      <c r="C8" s="12">
        <f aca="true" t="shared" si="1" ref="C8:H8">C7-C6</f>
        <v>-16152500</v>
      </c>
      <c r="D8" s="12">
        <f t="shared" si="1"/>
        <v>6357500</v>
      </c>
      <c r="E8" s="12">
        <f t="shared" si="1"/>
        <v>15759500</v>
      </c>
      <c r="F8" s="12">
        <f t="shared" si="1"/>
        <v>17403750</v>
      </c>
      <c r="G8" s="12">
        <f t="shared" si="1"/>
        <v>-12046250</v>
      </c>
      <c r="H8" s="12">
        <f t="shared" si="1"/>
        <v>-11908750</v>
      </c>
    </row>
    <row r="9" spans="2:3" ht="15" customHeight="1" thickBot="1">
      <c r="B9" s="14" t="s">
        <v>7</v>
      </c>
      <c r="C9" s="41">
        <v>0.07676655567887533</v>
      </c>
    </row>
    <row r="10" spans="2:8" ht="15" customHeight="1" thickBot="1">
      <c r="B10" s="33" t="s">
        <v>8</v>
      </c>
      <c r="C10" s="3">
        <f aca="true" t="shared" si="2" ref="C10:H10">(1/(1+$C$9)^C2)*C8</f>
        <v>-16152500</v>
      </c>
      <c r="D10" s="3">
        <f t="shared" si="2"/>
        <v>5904250.987802783</v>
      </c>
      <c r="E10" s="3">
        <f t="shared" si="2"/>
        <v>13592499.281357855</v>
      </c>
      <c r="F10" s="3">
        <f t="shared" si="2"/>
        <v>13940493.953176381</v>
      </c>
      <c r="G10" s="3">
        <f t="shared" si="2"/>
        <v>-8961189.066010611</v>
      </c>
      <c r="H10" s="3">
        <f t="shared" si="2"/>
        <v>-8227319.984489719</v>
      </c>
    </row>
    <row r="11" spans="2:8" ht="15" customHeight="1" thickBot="1">
      <c r="B11" s="33" t="s">
        <v>9</v>
      </c>
      <c r="C11" s="3">
        <f aca="true" t="shared" si="3" ref="C11:H11">(1/(1+$C$9)^C2)*C6</f>
        <v>23952500</v>
      </c>
      <c r="D11" s="3">
        <f t="shared" si="3"/>
        <v>17322696.272118192</v>
      </c>
      <c r="E11" s="3">
        <f t="shared" si="3"/>
        <v>16087699.02887321</v>
      </c>
      <c r="F11" s="3">
        <f t="shared" si="3"/>
        <v>11851872.938572781</v>
      </c>
      <c r="G11" s="3">
        <f t="shared" si="3"/>
        <v>10448986.358281752</v>
      </c>
      <c r="H11" s="3">
        <f t="shared" si="3"/>
        <v>9194528.79971261</v>
      </c>
    </row>
    <row r="12" spans="2:8" ht="15" customHeight="1" thickBot="1">
      <c r="B12" s="33" t="s">
        <v>10</v>
      </c>
      <c r="C12" s="3">
        <f aca="true" t="shared" si="4" ref="C12:H12">(1/(1+$C$9)^C2)*C7</f>
        <v>7800000</v>
      </c>
      <c r="D12" s="3">
        <f t="shared" si="4"/>
        <v>23226947.259920977</v>
      </c>
      <c r="E12" s="3">
        <f t="shared" si="4"/>
        <v>29680198.310231067</v>
      </c>
      <c r="F12" s="3">
        <f t="shared" si="4"/>
        <v>25792366.891749162</v>
      </c>
      <c r="G12" s="3">
        <f t="shared" si="4"/>
        <v>1487797.2922711403</v>
      </c>
      <c r="H12" s="4">
        <f t="shared" si="4"/>
        <v>967208.8152228913</v>
      </c>
    </row>
    <row r="13" spans="2:3" ht="15" customHeight="1" thickBot="1">
      <c r="B13" s="33" t="s">
        <v>11</v>
      </c>
      <c r="C13" s="3">
        <f>SUM(C11:H11)</f>
        <v>88858283.39755856</v>
      </c>
    </row>
    <row r="14" spans="2:3" ht="15" customHeight="1" thickBot="1">
      <c r="B14" s="33" t="s">
        <v>12</v>
      </c>
      <c r="C14" s="3">
        <f>SUM(C12:H12)</f>
        <v>88954518.56939523</v>
      </c>
    </row>
    <row r="15" spans="2:3" ht="15" customHeight="1" thickBot="1">
      <c r="B15" s="33" t="s">
        <v>13</v>
      </c>
      <c r="C15" s="44">
        <f>C14-C13</f>
        <v>96235.17183667421</v>
      </c>
    </row>
    <row r="16" spans="2:3" ht="15" customHeight="1" thickBot="1">
      <c r="B16" s="14" t="s">
        <v>15</v>
      </c>
      <c r="C16" s="27">
        <f>IRR(C8:H8)</f>
        <v>0.13586870324969563</v>
      </c>
    </row>
    <row r="17" spans="2:3" ht="15" customHeight="1" thickBot="1">
      <c r="B17" s="33" t="s">
        <v>14</v>
      </c>
      <c r="C17" s="24">
        <f>C14/C13</f>
        <v>1.0010830185792146</v>
      </c>
    </row>
    <row r="18" spans="2:3" ht="15" customHeight="1" thickBot="1">
      <c r="B18" s="31"/>
      <c r="C18" s="32" t="s">
        <v>19</v>
      </c>
    </row>
    <row r="19" spans="2:3" ht="15" customHeight="1" thickBot="1">
      <c r="B19" s="25" t="s">
        <v>17</v>
      </c>
      <c r="C19" s="26">
        <v>0.05175834</v>
      </c>
    </row>
    <row r="20" spans="2:3" ht="15" customHeight="1" thickBot="1">
      <c r="B20" s="25" t="s">
        <v>18</v>
      </c>
      <c r="C20" s="26">
        <v>0.13586870324969563</v>
      </c>
    </row>
    <row r="21" spans="2:3" ht="15" customHeight="1" thickBot="1">
      <c r="B21" s="22" t="s">
        <v>31</v>
      </c>
      <c r="C21" s="23"/>
    </row>
    <row r="22" spans="2:3" ht="15" customHeight="1" thickBot="1">
      <c r="B22" s="25" t="s">
        <v>16</v>
      </c>
      <c r="C22" s="5" t="s">
        <v>7</v>
      </c>
    </row>
    <row r="23" spans="2:3" ht="15" customHeight="1" thickBot="1">
      <c r="B23" s="36">
        <f>NPV(C23,$C$8,$D$8,$E$8,$F$8,$G$8,$H$8)</f>
        <v>-586750</v>
      </c>
      <c r="C23" s="15">
        <v>0</v>
      </c>
    </row>
    <row r="24" spans="2:3" ht="15" customHeight="1" thickBot="1">
      <c r="B24" s="36">
        <f>NPV(C24,$C$8,$D$8,$E$8,$F$8,$G$8,$H$8)</f>
        <v>-419839.7514290499</v>
      </c>
      <c r="C24" s="15">
        <v>0.01</v>
      </c>
    </row>
    <row r="25" spans="2:3" ht="15" customHeight="1" thickBot="1">
      <c r="B25" s="36">
        <f>NPV(C25,$C$8,$D$8,$E$8,$F$8,$G$8,$H$8)</f>
        <v>-281539.0880253458</v>
      </c>
      <c r="C25" s="15">
        <v>0.02</v>
      </c>
    </row>
    <row r="26" spans="2:3" ht="15" customHeight="1" thickBot="1">
      <c r="B26" s="36">
        <f>NPV(C26,$C$8,$D$8,$E$8,$F$8,$G$8,$H$8)</f>
        <v>-168895.61256402833</v>
      </c>
      <c r="C26" s="15">
        <v>0.03</v>
      </c>
    </row>
    <row r="27" spans="2:6" ht="15" customHeight="1" thickBot="1">
      <c r="B27" s="36">
        <f aca="true" t="shared" si="5" ref="B27:B40">NPV(C27,$C$8,$D$8,$E$8,$F$8,$G$8,$H$8)</f>
        <v>-79244.83972048709</v>
      </c>
      <c r="C27" s="15">
        <v>0.04</v>
      </c>
      <c r="D27" s="28"/>
      <c r="E27" s="29" t="s">
        <v>20</v>
      </c>
      <c r="F27" s="30"/>
    </row>
    <row r="28" spans="2:10" ht="15" customHeight="1" thickBot="1">
      <c r="B28" s="36">
        <f t="shared" si="5"/>
        <v>-10181.281837379292</v>
      </c>
      <c r="C28" s="15">
        <v>0.05</v>
      </c>
      <c r="D28" s="16" t="s">
        <v>21</v>
      </c>
      <c r="E28" s="18" t="s">
        <v>30</v>
      </c>
      <c r="F28" s="19"/>
      <c r="G28" s="19"/>
      <c r="H28" s="19"/>
      <c r="I28" s="21"/>
      <c r="J28" s="45"/>
    </row>
    <row r="29" spans="2:10" ht="15" customHeight="1" thickBot="1">
      <c r="B29" s="36">
        <f t="shared" si="5"/>
        <v>40467.40189823937</v>
      </c>
      <c r="C29" s="15">
        <v>0.06</v>
      </c>
      <c r="D29" s="16"/>
      <c r="E29" s="18" t="s">
        <v>27</v>
      </c>
      <c r="F29" s="19"/>
      <c r="G29" s="19"/>
      <c r="H29" s="19"/>
      <c r="I29" s="21"/>
      <c r="J29" s="45"/>
    </row>
    <row r="30" spans="2:10" ht="15" customHeight="1" thickBot="1">
      <c r="B30" s="36">
        <f t="shared" si="5"/>
        <v>74663.53752704458</v>
      </c>
      <c r="C30" s="15">
        <v>0.07</v>
      </c>
      <c r="D30" s="16" t="s">
        <v>22</v>
      </c>
      <c r="E30" s="18" t="s">
        <v>28</v>
      </c>
      <c r="F30" s="19"/>
      <c r="G30" s="19"/>
      <c r="H30" s="19"/>
      <c r="I30" s="21"/>
      <c r="J30" s="45"/>
    </row>
    <row r="31" spans="2:10" ht="15" customHeight="1" thickBot="1">
      <c r="B31" s="36">
        <f t="shared" si="5"/>
        <v>94180.15310168783</v>
      </c>
      <c r="C31" s="15">
        <v>0.08</v>
      </c>
      <c r="D31" s="16"/>
      <c r="E31" s="18" t="s">
        <v>29</v>
      </c>
      <c r="F31" s="19"/>
      <c r="G31" s="19"/>
      <c r="H31" s="19"/>
      <c r="I31" s="21"/>
      <c r="J31" s="45"/>
    </row>
    <row r="32" spans="2:10" ht="15" customHeight="1" thickBot="1">
      <c r="B32" s="36">
        <f t="shared" si="5"/>
        <v>100619.54767156066</v>
      </c>
      <c r="C32" s="15">
        <v>0.09</v>
      </c>
      <c r="D32" s="16" t="s">
        <v>23</v>
      </c>
      <c r="E32" s="18" t="s">
        <v>24</v>
      </c>
      <c r="F32" s="20"/>
      <c r="G32" s="19"/>
      <c r="H32" s="19"/>
      <c r="I32" s="21"/>
      <c r="J32" s="45"/>
    </row>
    <row r="33" spans="2:6" ht="19.5" customHeight="1" thickBot="1">
      <c r="B33" s="36">
        <f t="shared" si="5"/>
        <v>95429.948503044</v>
      </c>
      <c r="C33" s="15">
        <v>0.1</v>
      </c>
      <c r="D33" s="17">
        <v>-5406</v>
      </c>
      <c r="E33" s="17">
        <f>2*D33</f>
        <v>-10812</v>
      </c>
      <c r="F33" s="42" t="s">
        <v>32</v>
      </c>
    </row>
    <row r="34" spans="2:6" ht="15" customHeight="1" thickBot="1">
      <c r="B34" s="36">
        <f t="shared" si="5"/>
        <v>79920.46503783748</v>
      </c>
      <c r="C34" s="15">
        <v>0.11</v>
      </c>
      <c r="D34" s="2">
        <v>83000</v>
      </c>
      <c r="E34" s="2">
        <f>D34</f>
        <v>83000</v>
      </c>
      <c r="F34" s="43" t="s">
        <v>33</v>
      </c>
    </row>
    <row r="35" spans="2:6" ht="15" customHeight="1" thickBot="1">
      <c r="B35" s="36">
        <f t="shared" si="5"/>
        <v>55274.5239635497</v>
      </c>
      <c r="C35" s="15">
        <v>0.12</v>
      </c>
      <c r="D35" s="2">
        <v>-221205</v>
      </c>
      <c r="E35" s="2"/>
      <c r="F35" s="1"/>
    </row>
    <row r="36" spans="2:6" ht="15" customHeight="1" thickBot="1">
      <c r="B36" s="36">
        <f t="shared" si="5"/>
        <v>22561.948600818563</v>
      </c>
      <c r="C36" s="15">
        <v>0.13</v>
      </c>
      <c r="D36" s="37" t="s">
        <v>25</v>
      </c>
      <c r="E36" s="38">
        <f>E34/-E33</f>
        <v>7.676655567887533</v>
      </c>
      <c r="F36" s="40">
        <f>E36/100</f>
        <v>0.07676655567887533</v>
      </c>
    </row>
    <row r="37" spans="2:7" ht="15" customHeight="1" thickBot="1">
      <c r="B37" s="36">
        <f t="shared" si="5"/>
        <v>-17250.172782614987</v>
      </c>
      <c r="C37" s="15">
        <v>0.14</v>
      </c>
      <c r="D37" s="37" t="s">
        <v>26</v>
      </c>
      <c r="E37" s="39">
        <f>D33*(E36^2)+D34*E36+D35</f>
        <v>97376.20606733253</v>
      </c>
      <c r="F37" s="1"/>
      <c r="G37" s="35"/>
    </row>
    <row r="38" spans="2:7" ht="15" customHeight="1" thickBot="1">
      <c r="B38" s="36">
        <f t="shared" si="5"/>
        <v>-63287.701470821936</v>
      </c>
      <c r="C38" s="15">
        <v>0.15</v>
      </c>
      <c r="G38" s="7"/>
    </row>
    <row r="39" spans="2:3" ht="15" customHeight="1" thickBot="1">
      <c r="B39" s="36">
        <f t="shared" si="5"/>
        <v>-114760.63174353994</v>
      </c>
      <c r="C39" s="15">
        <v>0.16</v>
      </c>
    </row>
    <row r="40" spans="2:3" ht="13.5" thickBot="1">
      <c r="B40" s="36">
        <f t="shared" si="5"/>
        <v>-170955.14207894748</v>
      </c>
      <c r="C40" s="15">
        <v>0.17</v>
      </c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spans="3:4" ht="12.75">
      <c r="C56" s="13"/>
      <c r="D56" s="1"/>
    </row>
    <row r="57" spans="3:4" ht="12.75">
      <c r="C57" s="13"/>
      <c r="D57" s="1"/>
    </row>
    <row r="58" spans="3:4" ht="12.75">
      <c r="C58" s="13"/>
      <c r="D58" s="1"/>
    </row>
    <row r="59" spans="3:4" ht="12.75">
      <c r="C59" s="13"/>
      <c r="D59" s="1"/>
    </row>
    <row r="60" spans="3:4" ht="12.75">
      <c r="C60" s="13"/>
      <c r="D60" s="1"/>
    </row>
    <row r="61" spans="3:4" ht="12.75">
      <c r="C61" s="13"/>
      <c r="D61" s="1"/>
    </row>
  </sheetData>
  <printOptions/>
  <pageMargins left="0.3" right="0.3" top="0.7" bottom="0.7" header="0.5" footer="0.5"/>
  <pageSetup orientation="portrait" paperSize="9" scale="80"/>
  <headerFooter alignWithMargins="0">
    <oddHeader>&amp;L&amp;10Fichier 1&amp;C&amp;10ProjetRizicole.xls&amp;R&amp;10&amp;D, &amp;T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dcterms:created xsi:type="dcterms:W3CDTF">2003-07-24T23:49:36Z</dcterms:created>
  <cp:category/>
  <cp:version/>
  <cp:contentType/>
  <cp:contentStatus/>
</cp:coreProperties>
</file>