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240" windowWidth="24780" windowHeight="15360" tabRatio="121" activeTab="0"/>
  </bookViews>
  <sheets>
    <sheet name="Cas d'étude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<sst xmlns="http://schemas.openxmlformats.org/spreadsheetml/2006/main" count="246" uniqueCount="88">
  <si>
    <t>Couts de transport par séminaire</t>
  </si>
  <si>
    <t>Nombre de séminaires par an</t>
  </si>
  <si>
    <t>Coûts de fonctionnement et d'entretien</t>
  </si>
  <si>
    <t>des salaires des experts</t>
  </si>
  <si>
    <t>Taux de réussitte</t>
  </si>
  <si>
    <t>Per Diem des participants</t>
  </si>
  <si>
    <t>Nombre des experts</t>
  </si>
  <si>
    <t>Nombre de participants par an</t>
  </si>
  <si>
    <t>Coefficient  d'actualisation</t>
  </si>
  <si>
    <t>Coût de construction</t>
  </si>
  <si>
    <t>par an</t>
  </si>
  <si>
    <t>Programme 1</t>
  </si>
  <si>
    <t>Programme 2</t>
  </si>
  <si>
    <t>Programme 3</t>
  </si>
  <si>
    <t>Programme de formation d'animateurs locaux</t>
  </si>
  <si>
    <t>Programme d'assistance</t>
  </si>
  <si>
    <t>Programme de centres d'alphabétisation</t>
  </si>
  <si>
    <t>Nombre des animateurs</t>
  </si>
  <si>
    <t>par participant et par an</t>
  </si>
  <si>
    <t>Coût unitaire de matériaux de formation</t>
  </si>
  <si>
    <t>par jour et par animateur, 3 mois à l'année 0</t>
  </si>
  <si>
    <t>Indemnités</t>
  </si>
  <si>
    <t>par animateur pan an durant la vie du projet</t>
  </si>
  <si>
    <t>Coûts de transports</t>
  </si>
  <si>
    <t>par animateur, 3 mois à l'année 0</t>
  </si>
  <si>
    <t>Coûts de fonctionnement</t>
  </si>
  <si>
    <t>par mois, 3 mois à l'année 0</t>
  </si>
  <si>
    <t>C/NA escomptés</t>
  </si>
  <si>
    <t>(C-E quantitées escomptés)</t>
  </si>
  <si>
    <t>(P.M. - quantitées escomptées)</t>
  </si>
  <si>
    <t>CUA: Quantités escomptées</t>
  </si>
  <si>
    <t>Dépenses engendrées par la formation</t>
  </si>
  <si>
    <t>pour l'année 0 seulement</t>
  </si>
  <si>
    <t>Taux d'alphabétisation l'année 0</t>
  </si>
  <si>
    <t>Taux d'alphabétisation l'année 1</t>
  </si>
  <si>
    <t>Taux d'alphabétisation l'année 2</t>
  </si>
  <si>
    <t>Taux d'alphabétisation l'année 3</t>
  </si>
  <si>
    <t>Taux d'alphabétisation l'année 4</t>
  </si>
  <si>
    <t>Récapitulation:</t>
  </si>
  <si>
    <t>CUA:</t>
  </si>
  <si>
    <t>Taux d'actualisation:</t>
  </si>
  <si>
    <t>Per Diem des animateurs</t>
  </si>
  <si>
    <t>Indemnités par animateur</t>
  </si>
  <si>
    <t>Coûts de Transport</t>
  </si>
  <si>
    <t>par mois</t>
  </si>
  <si>
    <t>Salaires d'un expert</t>
  </si>
  <si>
    <t>Nombre des séminaires par an</t>
  </si>
  <si>
    <t>par séminaire</t>
  </si>
  <si>
    <t>par participant</t>
  </si>
  <si>
    <t>Dépenses de fonctionnement</t>
  </si>
  <si>
    <t>Per diem  par participant</t>
  </si>
  <si>
    <t>par jour</t>
  </si>
  <si>
    <t>nombre de jouirs par séminaire</t>
  </si>
  <si>
    <t>Salaire par animateur</t>
  </si>
  <si>
    <t>mois</t>
  </si>
  <si>
    <t>Taux de rêussite</t>
  </si>
  <si>
    <t>Corrigé au Programme 1</t>
  </si>
  <si>
    <t>Corrigé au Programme 2</t>
  </si>
  <si>
    <t>Corrigé au Programme 3</t>
  </si>
  <si>
    <t>Tableau de Solution: Evaluation Coût-Efficacité Projet &lt;&lt;Gille Jande&gt;&gt; Programme 1</t>
  </si>
  <si>
    <t>Tableau de Solution: Evaluation Coût-Efficacité Projet &lt;&lt;Gille Jande&gt;&gt; Programme 2</t>
  </si>
  <si>
    <t>Tableau de Solution: Evaluation Coût-Efficacité Projet &lt;&lt;Gille Jande&gt;&gt; Programme 3</t>
  </si>
  <si>
    <t>Tableau d'Evaluation Coût-Efficacité Projet &lt;&lt;Gille Jande&gt;&gt;</t>
  </si>
  <si>
    <t>Période</t>
  </si>
  <si>
    <t>Activités</t>
  </si>
  <si>
    <t>Matériaux de Formation</t>
  </si>
  <si>
    <t>Formation des Formateurs</t>
  </si>
  <si>
    <t>Salaires</t>
  </si>
  <si>
    <t>Transport</t>
  </si>
  <si>
    <t>Coûts de Fonctionnement</t>
  </si>
  <si>
    <t>(y compris Entretien Bâtiments)</t>
  </si>
  <si>
    <t>Total des Coûts</t>
  </si>
  <si>
    <t>Taux d'actualisation</t>
  </si>
  <si>
    <t>Coûts Nets Actualisés</t>
  </si>
  <si>
    <t>Personnes Formées</t>
  </si>
  <si>
    <t>Taux de Réussite</t>
  </si>
  <si>
    <t>Total Coûts Nets Actualisés</t>
  </si>
  <si>
    <t>Tableau de Bord:</t>
  </si>
  <si>
    <t>Total Nombre de Réussite</t>
  </si>
  <si>
    <t>Coûts/Nombre Alphabétisés</t>
  </si>
  <si>
    <t>Construction</t>
  </si>
  <si>
    <t>Nombre de Réussitte</t>
  </si>
  <si>
    <t>Indemnités des Formateurs</t>
  </si>
  <si>
    <t>Coût unitaire de matériaux</t>
  </si>
  <si>
    <t>Per diem</t>
  </si>
  <si>
    <t>Nombre de jours par an</t>
  </si>
  <si>
    <t>Salaire mensuel par expert</t>
  </si>
  <si>
    <t>durée des mois des experts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</si>
</sst>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##\ ###"/>
    <numFmt numFmtId="174" formatCode="###\ ###\ ###"/>
  </numFmts>
  <fonts count="43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9" fontId="4" fillId="0" borderId="12" xfId="0" applyNumberFormat="1" applyFont="1" applyBorder="1" applyAlignment="1">
      <alignment/>
    </xf>
    <xf numFmtId="9" fontId="4" fillId="0" borderId="13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74" fontId="4" fillId="0" borderId="11" xfId="0" applyNumberFormat="1" applyFont="1" applyBorder="1" applyAlignment="1">
      <alignment/>
    </xf>
    <xf numFmtId="174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 horizontal="right"/>
    </xf>
    <xf numFmtId="10" fontId="4" fillId="0" borderId="21" xfId="0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22" xfId="0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28" xfId="0" applyFont="1" applyBorder="1" applyAlignment="1">
      <alignment/>
    </xf>
    <xf numFmtId="0" fontId="6" fillId="0" borderId="26" xfId="0" applyFont="1" applyBorder="1" applyAlignment="1">
      <alignment/>
    </xf>
    <xf numFmtId="174" fontId="5" fillId="0" borderId="12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4" fontId="4" fillId="0" borderId="29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172" fontId="4" fillId="0" borderId="12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5" fillId="0" borderId="0" xfId="0" applyFont="1" applyAlignment="1">
      <alignment horizontal="left"/>
    </xf>
    <xf numFmtId="173" fontId="5" fillId="0" borderId="21" xfId="0" applyNumberFormat="1" applyFont="1" applyBorder="1" applyAlignment="1">
      <alignment/>
    </xf>
    <xf numFmtId="174" fontId="5" fillId="0" borderId="29" xfId="0" applyNumberFormat="1" applyFont="1" applyBorder="1" applyAlignment="1">
      <alignment/>
    </xf>
    <xf numFmtId="174" fontId="5" fillId="33" borderId="13" xfId="0" applyNumberFormat="1" applyFont="1" applyFill="1" applyBorder="1" applyAlignment="1">
      <alignment/>
    </xf>
    <xf numFmtId="173" fontId="5" fillId="33" borderId="21" xfId="0" applyNumberFormat="1" applyFont="1" applyFill="1" applyBorder="1" applyAlignment="1">
      <alignment/>
    </xf>
    <xf numFmtId="173" fontId="5" fillId="34" borderId="21" xfId="0" applyNumberFormat="1" applyFont="1" applyFill="1" applyBorder="1" applyAlignment="1">
      <alignment/>
    </xf>
    <xf numFmtId="173" fontId="5" fillId="35" borderId="21" xfId="0" applyNumberFormat="1" applyFont="1" applyFill="1" applyBorder="1" applyAlignment="1">
      <alignment/>
    </xf>
    <xf numFmtId="0" fontId="5" fillId="0" borderId="33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65"/>
  <sheetViews>
    <sheetView tabSelected="1" zoomScale="125" zoomScaleNormal="125" workbookViewId="0" topLeftCell="A1">
      <selection activeCell="B4" sqref="B4"/>
    </sheetView>
  </sheetViews>
  <sheetFormatPr defaultColWidth="11.00390625" defaultRowHeight="12"/>
  <cols>
    <col min="1" max="1" width="2.28125" style="1" customWidth="1"/>
    <col min="2" max="2" width="4.00390625" style="1" customWidth="1"/>
    <col min="3" max="3" width="35.140625" style="1" bestFit="1" customWidth="1"/>
    <col min="4" max="8" width="18.140625" style="1" customWidth="1"/>
    <col min="9" max="9" width="8.00390625" style="1" customWidth="1"/>
    <col min="10" max="10" width="13.00390625" style="1" customWidth="1"/>
    <col min="11" max="16384" width="11.00390625" style="1" customWidth="1"/>
  </cols>
  <sheetData>
    <row r="1" ht="13.5" thickBot="1"/>
    <row r="2" spans="4:6" ht="12.75">
      <c r="D2" s="31"/>
      <c r="E2" s="36" t="s">
        <v>11</v>
      </c>
      <c r="F2" s="32"/>
    </row>
    <row r="3" spans="4:6" ht="13.5" thickBot="1">
      <c r="D3" s="33"/>
      <c r="E3" s="34" t="s">
        <v>14</v>
      </c>
      <c r="F3" s="35"/>
    </row>
    <row r="4" spans="2:9" ht="13.5" thickBot="1">
      <c r="B4" s="19"/>
      <c r="C4" s="21"/>
      <c r="D4" s="7"/>
      <c r="E4" s="8" t="s">
        <v>62</v>
      </c>
      <c r="F4" s="7"/>
      <c r="G4" s="7"/>
      <c r="H4" s="9"/>
      <c r="I4" s="20"/>
    </row>
    <row r="5" spans="3:8" ht="12.75">
      <c r="C5" s="30" t="s">
        <v>63</v>
      </c>
      <c r="D5" s="62">
        <v>0</v>
      </c>
      <c r="E5" s="62">
        <v>1</v>
      </c>
      <c r="F5" s="62">
        <v>2</v>
      </c>
      <c r="G5" s="62">
        <v>3</v>
      </c>
      <c r="H5" s="62">
        <v>4</v>
      </c>
    </row>
    <row r="6" spans="3:8" ht="13.5" thickBot="1">
      <c r="C6" s="29" t="s">
        <v>64</v>
      </c>
      <c r="D6" s="63"/>
      <c r="E6" s="63"/>
      <c r="F6" s="63"/>
      <c r="G6" s="63"/>
      <c r="H6" s="63"/>
    </row>
    <row r="7" spans="3:8" ht="12.75">
      <c r="C7" s="12" t="s">
        <v>65</v>
      </c>
      <c r="D7" s="4"/>
      <c r="E7" s="4"/>
      <c r="F7" s="4"/>
      <c r="G7" s="4"/>
      <c r="H7" s="4"/>
    </row>
    <row r="8" spans="3:8" ht="12.75">
      <c r="C8" s="10" t="s">
        <v>66</v>
      </c>
      <c r="D8" s="5"/>
      <c r="E8" s="5"/>
      <c r="F8" s="5"/>
      <c r="G8" s="5"/>
      <c r="H8" s="5"/>
    </row>
    <row r="9" spans="3:8" ht="12.75">
      <c r="C9" s="10" t="s">
        <v>5</v>
      </c>
      <c r="D9" s="5"/>
      <c r="E9" s="5"/>
      <c r="F9" s="5"/>
      <c r="G9" s="5"/>
      <c r="H9" s="5"/>
    </row>
    <row r="10" spans="3:8" ht="12.75">
      <c r="C10" s="10" t="s">
        <v>67</v>
      </c>
      <c r="D10" s="5"/>
      <c r="E10" s="5"/>
      <c r="F10" s="5"/>
      <c r="G10" s="5"/>
      <c r="H10" s="5"/>
    </row>
    <row r="11" spans="3:8" ht="12.75">
      <c r="C11" s="10" t="s">
        <v>82</v>
      </c>
      <c r="D11" s="5"/>
      <c r="E11" s="5"/>
      <c r="F11" s="5"/>
      <c r="G11" s="5"/>
      <c r="H11" s="5"/>
    </row>
    <row r="12" spans="3:8" ht="12.75">
      <c r="C12" s="10" t="s">
        <v>68</v>
      </c>
      <c r="D12" s="5"/>
      <c r="E12" s="5"/>
      <c r="F12" s="5"/>
      <c r="G12" s="5"/>
      <c r="H12" s="5"/>
    </row>
    <row r="13" spans="3:8" ht="12.75">
      <c r="C13" s="10" t="s">
        <v>69</v>
      </c>
      <c r="D13" s="5"/>
      <c r="E13" s="5"/>
      <c r="F13" s="5"/>
      <c r="G13" s="5"/>
      <c r="H13" s="5"/>
    </row>
    <row r="14" spans="3:8" ht="12.75">
      <c r="C14" s="10" t="s">
        <v>70</v>
      </c>
      <c r="D14" s="5"/>
      <c r="E14" s="5"/>
      <c r="F14" s="5"/>
      <c r="G14" s="5"/>
      <c r="H14" s="5"/>
    </row>
    <row r="15" spans="3:8" ht="12.75">
      <c r="C15" s="10" t="s">
        <v>80</v>
      </c>
      <c r="D15" s="5"/>
      <c r="E15" s="5"/>
      <c r="F15" s="5"/>
      <c r="G15" s="5"/>
      <c r="H15" s="5"/>
    </row>
    <row r="16" spans="3:8" ht="12.75">
      <c r="C16" s="37" t="s">
        <v>71</v>
      </c>
      <c r="D16" s="5"/>
      <c r="E16" s="5"/>
      <c r="F16" s="5"/>
      <c r="G16" s="5"/>
      <c r="H16" s="5"/>
    </row>
    <row r="17" spans="3:8" ht="12.75">
      <c r="C17" s="37" t="s">
        <v>8</v>
      </c>
      <c r="D17" s="5"/>
      <c r="E17" s="5"/>
      <c r="F17" s="5"/>
      <c r="G17" s="5"/>
      <c r="H17" s="5"/>
    </row>
    <row r="18" spans="3:8" ht="12.75">
      <c r="C18" s="10" t="s">
        <v>73</v>
      </c>
      <c r="D18" s="5"/>
      <c r="E18" s="5"/>
      <c r="F18" s="5"/>
      <c r="G18" s="5"/>
      <c r="H18" s="5"/>
    </row>
    <row r="19" spans="3:8" ht="12.75">
      <c r="C19" s="10" t="s">
        <v>74</v>
      </c>
      <c r="D19" s="5"/>
      <c r="E19" s="5"/>
      <c r="F19" s="5"/>
      <c r="G19" s="5"/>
      <c r="H19" s="5"/>
    </row>
    <row r="20" spans="3:8" ht="12.75">
      <c r="C20" s="10" t="s">
        <v>75</v>
      </c>
      <c r="D20" s="5"/>
      <c r="E20" s="5"/>
      <c r="F20" s="5"/>
      <c r="G20" s="5"/>
      <c r="H20" s="5"/>
    </row>
    <row r="21" spans="3:8" ht="13.5" thickBot="1">
      <c r="C21" s="10" t="s">
        <v>81</v>
      </c>
      <c r="D21" s="5"/>
      <c r="E21" s="54"/>
      <c r="F21" s="54"/>
      <c r="G21" s="54"/>
      <c r="H21" s="54"/>
    </row>
    <row r="22" spans="3:8" ht="12.75">
      <c r="C22" s="10" t="s">
        <v>76</v>
      </c>
      <c r="D22" s="5"/>
      <c r="E22" s="44"/>
      <c r="F22" s="45"/>
      <c r="G22" s="45"/>
      <c r="H22" s="45"/>
    </row>
    <row r="23" spans="3:8" ht="12.75">
      <c r="C23" s="10" t="s">
        <v>78</v>
      </c>
      <c r="D23" s="5"/>
      <c r="E23" s="46"/>
      <c r="F23" s="19"/>
      <c r="G23" s="19"/>
      <c r="H23" s="19"/>
    </row>
    <row r="24" spans="3:8" ht="13.5" thickBot="1">
      <c r="C24" s="11" t="s">
        <v>79</v>
      </c>
      <c r="D24" s="6"/>
      <c r="E24" s="46"/>
      <c r="F24" s="19"/>
      <c r="G24" s="19"/>
      <c r="H24" s="19"/>
    </row>
    <row r="25" spans="4:5" ht="12.75">
      <c r="D25" s="3" t="s">
        <v>7</v>
      </c>
      <c r="E25" s="4"/>
    </row>
    <row r="26" spans="4:5" ht="12.75">
      <c r="D26" s="3" t="s">
        <v>17</v>
      </c>
      <c r="E26" s="5"/>
    </row>
    <row r="27" spans="4:5" ht="12.75">
      <c r="D27" s="3" t="s">
        <v>83</v>
      </c>
      <c r="E27" s="5"/>
    </row>
    <row r="28" spans="4:5" ht="12.75">
      <c r="D28" s="3" t="s">
        <v>84</v>
      </c>
      <c r="E28" s="5"/>
    </row>
    <row r="29" spans="4:5" ht="12.75">
      <c r="D29" s="3" t="s">
        <v>85</v>
      </c>
      <c r="E29" s="5"/>
    </row>
    <row r="30" spans="4:5" ht="12.75">
      <c r="D30" s="3" t="s">
        <v>86</v>
      </c>
      <c r="E30" s="5"/>
    </row>
    <row r="31" spans="4:5" ht="12.75">
      <c r="D31" s="3" t="s">
        <v>87</v>
      </c>
      <c r="E31" s="5"/>
    </row>
    <row r="32" spans="4:5" ht="12.75">
      <c r="D32" s="3" t="s">
        <v>0</v>
      </c>
      <c r="E32" s="5"/>
    </row>
    <row r="33" spans="4:5" ht="12.75">
      <c r="D33" s="3" t="s">
        <v>9</v>
      </c>
      <c r="E33" s="5"/>
    </row>
    <row r="34" spans="4:5" ht="12.75">
      <c r="D34" s="3" t="s">
        <v>1</v>
      </c>
      <c r="E34" s="5"/>
    </row>
    <row r="35" spans="4:5" ht="12.75">
      <c r="D35" s="3" t="s">
        <v>2</v>
      </c>
      <c r="E35" s="14"/>
    </row>
    <row r="36" spans="4:6" ht="12.75">
      <c r="D36" s="3" t="s">
        <v>4</v>
      </c>
      <c r="E36" s="14"/>
      <c r="F36" s="1" t="s">
        <v>10</v>
      </c>
    </row>
    <row r="37" spans="4:5" ht="13.5" thickBot="1">
      <c r="D37" s="3" t="s">
        <v>72</v>
      </c>
      <c r="E37" s="15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63" ht="13.5" thickBot="1"/>
    <row r="64" spans="4:6" ht="12.75">
      <c r="D64" s="31"/>
      <c r="E64" s="36" t="s">
        <v>12</v>
      </c>
      <c r="F64" s="32"/>
    </row>
    <row r="65" spans="4:6" ht="13.5" thickBot="1">
      <c r="D65" s="33"/>
      <c r="E65" s="34" t="s">
        <v>15</v>
      </c>
      <c r="F65" s="35"/>
    </row>
    <row r="66" spans="3:8" ht="13.5" thickBot="1">
      <c r="C66" s="21"/>
      <c r="D66" s="7"/>
      <c r="E66" s="8" t="s">
        <v>62</v>
      </c>
      <c r="F66" s="7"/>
      <c r="G66" s="7"/>
      <c r="H66" s="9"/>
    </row>
    <row r="67" spans="3:8" ht="12.75">
      <c r="C67" s="30" t="s">
        <v>63</v>
      </c>
      <c r="D67" s="62">
        <v>0</v>
      </c>
      <c r="E67" s="62">
        <v>1</v>
      </c>
      <c r="F67" s="62">
        <v>2</v>
      </c>
      <c r="G67" s="62">
        <v>3</v>
      </c>
      <c r="H67" s="62">
        <v>4</v>
      </c>
    </row>
    <row r="68" spans="3:8" ht="13.5" thickBot="1">
      <c r="C68" s="29" t="s">
        <v>64</v>
      </c>
      <c r="D68" s="63"/>
      <c r="E68" s="63"/>
      <c r="F68" s="63"/>
      <c r="G68" s="63"/>
      <c r="H68" s="63"/>
    </row>
    <row r="69" spans="3:8" ht="12.75">
      <c r="C69" s="12" t="s">
        <v>65</v>
      </c>
      <c r="D69" s="4"/>
      <c r="E69" s="4"/>
      <c r="F69" s="4"/>
      <c r="G69" s="4"/>
      <c r="H69" s="4"/>
    </row>
    <row r="70" spans="3:8" ht="12.75">
      <c r="C70" s="10" t="s">
        <v>66</v>
      </c>
      <c r="D70" s="5"/>
      <c r="E70" s="5"/>
      <c r="F70" s="5"/>
      <c r="G70" s="5"/>
      <c r="H70" s="5"/>
    </row>
    <row r="71" spans="3:8" ht="12.75">
      <c r="C71" s="10" t="s">
        <v>5</v>
      </c>
      <c r="D71" s="5"/>
      <c r="E71" s="5"/>
      <c r="F71" s="5"/>
      <c r="G71" s="5"/>
      <c r="H71" s="5"/>
    </row>
    <row r="72" spans="3:8" ht="12.75">
      <c r="C72" s="10" t="s">
        <v>67</v>
      </c>
      <c r="D72" s="5"/>
      <c r="E72" s="5"/>
      <c r="F72" s="5"/>
      <c r="G72" s="5"/>
      <c r="H72" s="5"/>
    </row>
    <row r="73" spans="3:8" ht="12.75">
      <c r="C73" s="10" t="s">
        <v>82</v>
      </c>
      <c r="D73" s="5"/>
      <c r="E73" s="5"/>
      <c r="F73" s="5"/>
      <c r="G73" s="5"/>
      <c r="H73" s="5"/>
    </row>
    <row r="74" spans="3:8" ht="12.75">
      <c r="C74" s="10" t="s">
        <v>68</v>
      </c>
      <c r="D74" s="5"/>
      <c r="E74" s="5"/>
      <c r="F74" s="5"/>
      <c r="G74" s="5"/>
      <c r="H74" s="5"/>
    </row>
    <row r="75" spans="3:8" ht="12.75">
      <c r="C75" s="10" t="s">
        <v>69</v>
      </c>
      <c r="D75" s="5"/>
      <c r="E75" s="5"/>
      <c r="F75" s="5"/>
      <c r="G75" s="5"/>
      <c r="H75" s="5"/>
    </row>
    <row r="76" spans="3:8" ht="12.75">
      <c r="C76" s="10" t="s">
        <v>70</v>
      </c>
      <c r="D76" s="5"/>
      <c r="E76" s="5"/>
      <c r="F76" s="5"/>
      <c r="G76" s="5"/>
      <c r="H76" s="5"/>
    </row>
    <row r="77" spans="3:8" ht="12.75">
      <c r="C77" s="10" t="s">
        <v>80</v>
      </c>
      <c r="D77" s="5"/>
      <c r="E77" s="5"/>
      <c r="F77" s="5"/>
      <c r="G77" s="5"/>
      <c r="H77" s="5"/>
    </row>
    <row r="78" spans="3:8" ht="12.75">
      <c r="C78" s="37" t="s">
        <v>71</v>
      </c>
      <c r="D78" s="5"/>
      <c r="E78" s="5"/>
      <c r="F78" s="5"/>
      <c r="G78" s="5"/>
      <c r="H78" s="5"/>
    </row>
    <row r="79" spans="3:8" ht="12.75">
      <c r="C79" s="37" t="s">
        <v>8</v>
      </c>
      <c r="D79" s="5"/>
      <c r="E79" s="5"/>
      <c r="F79" s="5"/>
      <c r="G79" s="5"/>
      <c r="H79" s="5"/>
    </row>
    <row r="80" spans="3:8" ht="12.75">
      <c r="C80" s="10" t="s">
        <v>73</v>
      </c>
      <c r="D80" s="5"/>
      <c r="E80" s="5"/>
      <c r="F80" s="5"/>
      <c r="G80" s="5"/>
      <c r="H80" s="5"/>
    </row>
    <row r="81" spans="3:8" ht="12.75">
      <c r="C81" s="10" t="s">
        <v>74</v>
      </c>
      <c r="D81" s="5"/>
      <c r="E81" s="5"/>
      <c r="F81" s="5"/>
      <c r="G81" s="5"/>
      <c r="H81" s="5"/>
    </row>
    <row r="82" spans="3:8" ht="12.75">
      <c r="C82" s="10" t="s">
        <v>75</v>
      </c>
      <c r="D82" s="5"/>
      <c r="E82" s="5"/>
      <c r="F82" s="5"/>
      <c r="G82" s="5"/>
      <c r="H82" s="5"/>
    </row>
    <row r="83" spans="3:8" ht="13.5" thickBot="1">
      <c r="C83" s="10" t="s">
        <v>81</v>
      </c>
      <c r="D83" s="5"/>
      <c r="E83" s="54"/>
      <c r="F83" s="54"/>
      <c r="G83" s="54"/>
      <c r="H83" s="54"/>
    </row>
    <row r="84" spans="3:8" ht="12.75">
      <c r="C84" s="10" t="s">
        <v>76</v>
      </c>
      <c r="D84" s="5"/>
      <c r="E84" s="44"/>
      <c r="F84" s="45"/>
      <c r="G84" s="45"/>
      <c r="H84" s="45"/>
    </row>
    <row r="85" spans="3:8" ht="12.75">
      <c r="C85" s="10" t="s">
        <v>78</v>
      </c>
      <c r="D85" s="5"/>
      <c r="E85" s="46"/>
      <c r="F85" s="19"/>
      <c r="G85" s="19"/>
      <c r="H85" s="19"/>
    </row>
    <row r="86" spans="3:8" ht="13.5" thickBot="1">
      <c r="C86" s="11" t="s">
        <v>79</v>
      </c>
      <c r="D86" s="6"/>
      <c r="E86" s="46"/>
      <c r="F86" s="19"/>
      <c r="G86" s="19"/>
      <c r="H86" s="19"/>
    </row>
    <row r="87" spans="4:5" ht="12.75">
      <c r="D87" s="3" t="s">
        <v>7</v>
      </c>
      <c r="E87" s="4"/>
    </row>
    <row r="88" spans="4:5" ht="12.75">
      <c r="D88" s="3" t="s">
        <v>6</v>
      </c>
      <c r="E88" s="5"/>
    </row>
    <row r="89" spans="4:5" ht="12.75">
      <c r="D89" s="3" t="s">
        <v>83</v>
      </c>
      <c r="E89" s="5"/>
    </row>
    <row r="90" spans="4:5" ht="12.75">
      <c r="D90" s="3" t="s">
        <v>84</v>
      </c>
      <c r="E90" s="5"/>
    </row>
    <row r="91" spans="4:5" ht="12.75">
      <c r="D91" s="3" t="s">
        <v>85</v>
      </c>
      <c r="E91" s="5"/>
    </row>
    <row r="92" spans="4:5" ht="12.75">
      <c r="D92" s="3" t="s">
        <v>86</v>
      </c>
      <c r="E92" s="5"/>
    </row>
    <row r="93" spans="4:5" ht="12.75">
      <c r="D93" s="3" t="s">
        <v>87</v>
      </c>
      <c r="E93" s="5"/>
    </row>
    <row r="94" spans="4:5" ht="12.75">
      <c r="D94" s="3" t="s">
        <v>0</v>
      </c>
      <c r="E94" s="5"/>
    </row>
    <row r="95" spans="4:5" ht="12.75">
      <c r="D95" s="3" t="s">
        <v>9</v>
      </c>
      <c r="E95" s="5"/>
    </row>
    <row r="96" spans="4:5" ht="12.75">
      <c r="D96" s="3" t="s">
        <v>1</v>
      </c>
      <c r="E96" s="5"/>
    </row>
    <row r="97" spans="4:5" ht="12.75">
      <c r="D97" s="3" t="s">
        <v>2</v>
      </c>
      <c r="E97" s="14"/>
    </row>
    <row r="98" spans="4:6" ht="12.75">
      <c r="D98" s="3" t="s">
        <v>4</v>
      </c>
      <c r="E98" s="14"/>
      <c r="F98" s="1" t="s">
        <v>10</v>
      </c>
    </row>
    <row r="99" spans="4:5" ht="13.5" thickBot="1">
      <c r="D99" s="3" t="s">
        <v>72</v>
      </c>
      <c r="E99" s="15"/>
    </row>
    <row r="102" spans="4:6" ht="12.75">
      <c r="D102"/>
      <c r="E102"/>
      <c r="F102"/>
    </row>
    <row r="125" ht="13.5" thickBot="1"/>
    <row r="126" spans="4:6" ht="12.75">
      <c r="D126" s="31"/>
      <c r="E126" s="36" t="s">
        <v>13</v>
      </c>
      <c r="F126" s="32"/>
    </row>
    <row r="127" spans="4:6" ht="13.5" thickBot="1">
      <c r="D127" s="33"/>
      <c r="E127" s="34" t="s">
        <v>16</v>
      </c>
      <c r="F127" s="35"/>
    </row>
    <row r="128" spans="3:8" ht="13.5" thickBot="1">
      <c r="C128" s="21"/>
      <c r="D128" s="7"/>
      <c r="E128" s="8" t="s">
        <v>62</v>
      </c>
      <c r="F128" s="7"/>
      <c r="G128" s="7"/>
      <c r="H128" s="9"/>
    </row>
    <row r="129" spans="3:8" ht="12.75">
      <c r="C129" s="30" t="s">
        <v>63</v>
      </c>
      <c r="D129" s="62">
        <v>0</v>
      </c>
      <c r="E129" s="62">
        <v>1</v>
      </c>
      <c r="F129" s="62">
        <v>2</v>
      </c>
      <c r="G129" s="62">
        <v>3</v>
      </c>
      <c r="H129" s="62">
        <v>4</v>
      </c>
    </row>
    <row r="130" spans="3:8" ht="13.5" thickBot="1">
      <c r="C130" s="29" t="s">
        <v>64</v>
      </c>
      <c r="D130" s="63"/>
      <c r="E130" s="63"/>
      <c r="F130" s="63"/>
      <c r="G130" s="63"/>
      <c r="H130" s="63"/>
    </row>
    <row r="131" spans="3:8" ht="12.75">
      <c r="C131" s="12" t="s">
        <v>65</v>
      </c>
      <c r="D131" s="4"/>
      <c r="E131" s="4"/>
      <c r="F131" s="4"/>
      <c r="G131" s="4"/>
      <c r="H131" s="4"/>
    </row>
    <row r="132" spans="3:8" ht="12.75">
      <c r="C132" s="10" t="s">
        <v>66</v>
      </c>
      <c r="D132" s="5"/>
      <c r="E132" s="5"/>
      <c r="F132" s="5"/>
      <c r="G132" s="5"/>
      <c r="H132" s="5"/>
    </row>
    <row r="133" spans="3:8" ht="12.75">
      <c r="C133" s="10" t="s">
        <v>5</v>
      </c>
      <c r="D133" s="5"/>
      <c r="E133" s="5"/>
      <c r="F133" s="5"/>
      <c r="G133" s="5"/>
      <c r="H133" s="5"/>
    </row>
    <row r="134" spans="3:8" ht="12.75">
      <c r="C134" s="10" t="s">
        <v>67</v>
      </c>
      <c r="D134" s="5"/>
      <c r="E134" s="5"/>
      <c r="F134" s="5"/>
      <c r="G134" s="5"/>
      <c r="H134" s="5"/>
    </row>
    <row r="135" spans="3:8" ht="12.75">
      <c r="C135" s="10" t="s">
        <v>82</v>
      </c>
      <c r="D135" s="5"/>
      <c r="E135" s="5"/>
      <c r="F135" s="5"/>
      <c r="G135" s="5"/>
      <c r="H135" s="5"/>
    </row>
    <row r="136" spans="3:8" ht="12.75">
      <c r="C136" s="10" t="s">
        <v>68</v>
      </c>
      <c r="D136" s="5"/>
      <c r="E136" s="5"/>
      <c r="F136" s="5"/>
      <c r="G136" s="5"/>
      <c r="H136" s="5"/>
    </row>
    <row r="137" spans="3:8" ht="12.75">
      <c r="C137" s="10" t="s">
        <v>69</v>
      </c>
      <c r="D137" s="5"/>
      <c r="E137" s="5"/>
      <c r="F137" s="5"/>
      <c r="G137" s="5"/>
      <c r="H137" s="5"/>
    </row>
    <row r="138" spans="3:8" ht="12.75">
      <c r="C138" s="10" t="s">
        <v>70</v>
      </c>
      <c r="D138" s="5"/>
      <c r="E138" s="5"/>
      <c r="F138" s="5"/>
      <c r="G138" s="5"/>
      <c r="H138" s="5"/>
    </row>
    <row r="139" spans="3:8" ht="12.75">
      <c r="C139" s="10" t="s">
        <v>80</v>
      </c>
      <c r="D139" s="5"/>
      <c r="E139" s="5"/>
      <c r="F139" s="5"/>
      <c r="G139" s="5"/>
      <c r="H139" s="5"/>
    </row>
    <row r="140" spans="3:8" ht="12.75">
      <c r="C140" s="37" t="s">
        <v>71</v>
      </c>
      <c r="D140" s="5"/>
      <c r="E140" s="5"/>
      <c r="F140" s="5"/>
      <c r="G140" s="5"/>
      <c r="H140" s="5"/>
    </row>
    <row r="141" spans="3:8" ht="12.75">
      <c r="C141" s="37" t="s">
        <v>8</v>
      </c>
      <c r="D141" s="5"/>
      <c r="E141" s="5"/>
      <c r="F141" s="5"/>
      <c r="G141" s="5"/>
      <c r="H141" s="5"/>
    </row>
    <row r="142" spans="3:8" ht="12.75">
      <c r="C142" s="10" t="s">
        <v>73</v>
      </c>
      <c r="D142" s="5"/>
      <c r="E142" s="5"/>
      <c r="F142" s="5"/>
      <c r="G142" s="5"/>
      <c r="H142" s="5"/>
    </row>
    <row r="143" spans="3:8" ht="12.75">
      <c r="C143" s="10" t="s">
        <v>74</v>
      </c>
      <c r="D143" s="5"/>
      <c r="E143" s="5"/>
      <c r="F143" s="5"/>
      <c r="G143" s="5"/>
      <c r="H143" s="5"/>
    </row>
    <row r="144" spans="3:8" ht="12.75">
      <c r="C144" s="10" t="s">
        <v>75</v>
      </c>
      <c r="D144" s="5"/>
      <c r="E144" s="5"/>
      <c r="F144" s="5"/>
      <c r="G144" s="5"/>
      <c r="H144" s="5"/>
    </row>
    <row r="145" spans="3:8" ht="13.5" thickBot="1">
      <c r="C145" s="10" t="s">
        <v>81</v>
      </c>
      <c r="D145" s="5"/>
      <c r="E145" s="54"/>
      <c r="F145" s="54"/>
      <c r="G145" s="54"/>
      <c r="H145" s="54"/>
    </row>
    <row r="146" spans="3:8" ht="12.75">
      <c r="C146" s="10" t="s">
        <v>76</v>
      </c>
      <c r="D146" s="5"/>
      <c r="E146" s="44"/>
      <c r="F146" s="45"/>
      <c r="G146" s="45"/>
      <c r="H146" s="45"/>
    </row>
    <row r="147" spans="3:8" ht="12.75">
      <c r="C147" s="10" t="s">
        <v>78</v>
      </c>
      <c r="D147" s="5"/>
      <c r="E147" s="46"/>
      <c r="F147" s="19"/>
      <c r="G147" s="19"/>
      <c r="H147" s="19"/>
    </row>
    <row r="148" spans="3:8" ht="13.5" thickBot="1">
      <c r="C148" s="11" t="s">
        <v>79</v>
      </c>
      <c r="D148" s="6"/>
      <c r="E148" s="46"/>
      <c r="F148" s="19"/>
      <c r="G148" s="19"/>
      <c r="H148" s="19"/>
    </row>
    <row r="149" spans="4:5" ht="12.75">
      <c r="D149" s="3" t="s">
        <v>7</v>
      </c>
      <c r="E149" s="4"/>
    </row>
    <row r="150" spans="4:5" ht="12.75">
      <c r="D150" s="3" t="s">
        <v>6</v>
      </c>
      <c r="E150" s="5"/>
    </row>
    <row r="151" spans="4:5" ht="12.75">
      <c r="D151" s="3" t="s">
        <v>83</v>
      </c>
      <c r="E151" s="5"/>
    </row>
    <row r="152" spans="4:5" ht="12.75">
      <c r="D152" s="3" t="s">
        <v>84</v>
      </c>
      <c r="E152" s="5"/>
    </row>
    <row r="153" spans="4:5" ht="12.75">
      <c r="D153" s="3" t="s">
        <v>85</v>
      </c>
      <c r="E153" s="5"/>
    </row>
    <row r="154" spans="4:5" ht="12.75">
      <c r="D154" s="3" t="s">
        <v>86</v>
      </c>
      <c r="E154" s="5"/>
    </row>
    <row r="155" spans="4:5" ht="12.75">
      <c r="D155" s="3" t="s">
        <v>87</v>
      </c>
      <c r="E155" s="5"/>
    </row>
    <row r="156" spans="4:5" ht="12.75">
      <c r="D156" s="3" t="s">
        <v>0</v>
      </c>
      <c r="E156" s="5"/>
    </row>
    <row r="157" spans="4:5" ht="12.75">
      <c r="D157" s="3" t="s">
        <v>9</v>
      </c>
      <c r="E157" s="5"/>
    </row>
    <row r="158" spans="4:5" ht="12.75">
      <c r="D158" s="3" t="s">
        <v>1</v>
      </c>
      <c r="E158" s="5"/>
    </row>
    <row r="159" spans="4:5" ht="12.75">
      <c r="D159" s="3" t="s">
        <v>2</v>
      </c>
      <c r="E159" s="14"/>
    </row>
    <row r="160" spans="4:6" ht="12.75">
      <c r="D160" s="3" t="s">
        <v>4</v>
      </c>
      <c r="E160" s="14"/>
      <c r="F160" s="1" t="s">
        <v>10</v>
      </c>
    </row>
    <row r="161" spans="4:5" ht="13.5" thickBot="1">
      <c r="D161" s="3" t="s">
        <v>72</v>
      </c>
      <c r="E161" s="15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</sheetData>
  <sheetProtection/>
  <mergeCells count="15">
    <mergeCell ref="H67:H68"/>
    <mergeCell ref="D5:D6"/>
    <mergeCell ref="E5:E6"/>
    <mergeCell ref="F5:F6"/>
    <mergeCell ref="G5:G6"/>
    <mergeCell ref="H129:H130"/>
    <mergeCell ref="D129:D130"/>
    <mergeCell ref="E129:E130"/>
    <mergeCell ref="F129:F130"/>
    <mergeCell ref="G129:G130"/>
    <mergeCell ref="H5:H6"/>
    <mergeCell ref="D67:D68"/>
    <mergeCell ref="E67:E68"/>
    <mergeCell ref="F67:F68"/>
    <mergeCell ref="G67:G68"/>
  </mergeCells>
  <printOptions/>
  <pageMargins left="0.3" right="0.3" top="0.7" bottom="0.7" header="0.5" footer="0.5"/>
  <pageSetup orientation="portrait" paperSize="9" scale="80"/>
  <headerFooter alignWithMargins="0">
    <oddHeader>&amp;LFiche 1&amp;CCoût-Efficacité.xls&amp;R&amp;D, &amp;T</oddHeader>
    <oddFooter>&amp;L&amp;C- &amp;P -&amp;R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55" sqref="F55"/>
    </sheetView>
  </sheetViews>
  <sheetFormatPr defaultColWidth="11.421875" defaultRowHeight="12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56" sqref="G56"/>
    </sheetView>
  </sheetViews>
  <sheetFormatPr defaultColWidth="11.421875" defaultRowHeight="12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56" sqref="G56"/>
    </sheetView>
  </sheetViews>
  <sheetFormatPr defaultColWidth="11.421875" defaultRowHeight="12"/>
  <sheetData/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52" sqref="J52"/>
    </sheetView>
  </sheetViews>
  <sheetFormatPr defaultColWidth="11.421875" defaultRowHeight="12"/>
  <sheetData/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2:AF146"/>
  <sheetViews>
    <sheetView workbookViewId="0" topLeftCell="A2">
      <pane ySplit="10460" topLeftCell="BM141" activePane="topLeft" state="split"/>
      <selection pane="topLeft" activeCell="A4" sqref="A4"/>
      <selection pane="bottomLeft" activeCell="G143" sqref="G143"/>
    </sheetView>
  </sheetViews>
  <sheetFormatPr defaultColWidth="11.421875" defaultRowHeight="15" customHeight="1"/>
  <cols>
    <col min="2" max="2" width="33.140625" style="0" customWidth="1"/>
    <col min="3" max="6" width="15.140625" style="0" bestFit="1" customWidth="1"/>
    <col min="7" max="7" width="18.140625" style="0" customWidth="1"/>
    <col min="13" max="13" width="31.8515625" style="0" bestFit="1" customWidth="1"/>
    <col min="14" max="18" width="15.140625" style="0" bestFit="1" customWidth="1"/>
    <col min="26" max="26" width="31.8515625" style="0" bestFit="1" customWidth="1"/>
    <col min="27" max="31" width="15.140625" style="0" bestFit="1" customWidth="1"/>
  </cols>
  <sheetData>
    <row r="1" s="1" customFormat="1" ht="15" customHeight="1" thickBot="1"/>
    <row r="2" spans="2:7" s="1" customFormat="1" ht="15" customHeight="1">
      <c r="B2" s="31"/>
      <c r="C2" s="39"/>
      <c r="D2" s="36" t="s">
        <v>56</v>
      </c>
      <c r="E2" s="39"/>
      <c r="F2" s="39"/>
      <c r="G2" s="32"/>
    </row>
    <row r="3" spans="2:7" s="1" customFormat="1" ht="15" customHeight="1" thickBot="1">
      <c r="B3" s="33"/>
      <c r="C3" s="40"/>
      <c r="D3" s="34" t="s">
        <v>14</v>
      </c>
      <c r="E3" s="40"/>
      <c r="F3" s="40"/>
      <c r="G3" s="35"/>
    </row>
    <row r="4" spans="2:32" s="1" customFormat="1" ht="15" customHeight="1" thickBot="1">
      <c r="B4" s="21"/>
      <c r="C4" s="7"/>
      <c r="D4" s="8" t="s">
        <v>59</v>
      </c>
      <c r="E4" s="7"/>
      <c r="F4" s="7"/>
      <c r="G4" s="7"/>
      <c r="H4" s="18"/>
      <c r="L4" s="19"/>
      <c r="M4" s="19"/>
      <c r="R4" s="19"/>
      <c r="S4" s="20"/>
      <c r="Y4" s="17"/>
      <c r="AF4" s="18"/>
    </row>
    <row r="5" spans="2:7" s="1" customFormat="1" ht="15" customHeight="1">
      <c r="B5" s="38" t="s">
        <v>63</v>
      </c>
      <c r="C5" s="64">
        <v>0</v>
      </c>
      <c r="D5" s="64">
        <v>1</v>
      </c>
      <c r="E5" s="64">
        <v>2</v>
      </c>
      <c r="F5" s="64">
        <v>3</v>
      </c>
      <c r="G5" s="64">
        <v>4</v>
      </c>
    </row>
    <row r="6" spans="2:7" s="1" customFormat="1" ht="15" customHeight="1" thickBot="1">
      <c r="B6" s="29" t="s">
        <v>64</v>
      </c>
      <c r="C6" s="65"/>
      <c r="D6" s="65"/>
      <c r="E6" s="65"/>
      <c r="F6" s="65"/>
      <c r="G6" s="65"/>
    </row>
    <row r="7" spans="2:7" s="1" customFormat="1" ht="15" customHeight="1">
      <c r="B7" s="12" t="s">
        <v>65</v>
      </c>
      <c r="C7" s="24">
        <f>$D$25*$D$27</f>
        <v>2250000</v>
      </c>
      <c r="D7" s="24">
        <f>$D$25*$D$27</f>
        <v>2250000</v>
      </c>
      <c r="E7" s="24">
        <f>$D$25*$D$27</f>
        <v>2250000</v>
      </c>
      <c r="F7" s="24">
        <f>$D$25*$D$27</f>
        <v>2250000</v>
      </c>
      <c r="G7" s="24">
        <f>$D$25*$D$27</f>
        <v>2250000</v>
      </c>
    </row>
    <row r="8" spans="2:7" s="1" customFormat="1" ht="15" customHeight="1">
      <c r="B8" s="10" t="s">
        <v>66</v>
      </c>
      <c r="C8" s="25">
        <f>$D$32</f>
        <v>1125000</v>
      </c>
      <c r="D8" s="25">
        <v>0</v>
      </c>
      <c r="E8" s="25">
        <v>0</v>
      </c>
      <c r="F8" s="25">
        <v>0</v>
      </c>
      <c r="G8" s="25">
        <v>0</v>
      </c>
    </row>
    <row r="9" spans="2:7" s="1" customFormat="1" ht="15" customHeight="1">
      <c r="B9" s="10" t="s">
        <v>41</v>
      </c>
      <c r="C9" s="25">
        <f>$D$28*$D$26*3*30</f>
        <v>4050000</v>
      </c>
      <c r="D9" s="25"/>
      <c r="E9" s="25"/>
      <c r="F9" s="25"/>
      <c r="G9" s="25"/>
    </row>
    <row r="10" spans="2:7" s="1" customFormat="1" ht="15" customHeight="1">
      <c r="B10" s="10" t="s">
        <v>67</v>
      </c>
      <c r="C10" s="25"/>
      <c r="D10" s="25"/>
      <c r="E10" s="25"/>
      <c r="F10" s="25"/>
      <c r="G10" s="25"/>
    </row>
    <row r="11" spans="2:7" s="1" customFormat="1" ht="15" customHeight="1">
      <c r="B11" s="10" t="s">
        <v>82</v>
      </c>
      <c r="C11" s="25">
        <f>$D$29*$D$26</f>
        <v>1500000</v>
      </c>
      <c r="D11" s="25">
        <f>$D$29*$D$26</f>
        <v>1500000</v>
      </c>
      <c r="E11" s="25">
        <f>$D$29*$D$26</f>
        <v>1500000</v>
      </c>
      <c r="F11" s="25">
        <f>$D$29*$D$26</f>
        <v>1500000</v>
      </c>
      <c r="G11" s="25">
        <f>$D$29*$D$26</f>
        <v>1500000</v>
      </c>
    </row>
    <row r="12" spans="2:7" s="1" customFormat="1" ht="15" customHeight="1">
      <c r="B12" s="10" t="s">
        <v>68</v>
      </c>
      <c r="C12" s="25">
        <f>$D$30*$D$26*3</f>
        <v>900000</v>
      </c>
      <c r="D12" s="25"/>
      <c r="E12" s="25"/>
      <c r="F12" s="25"/>
      <c r="G12" s="25"/>
    </row>
    <row r="13" spans="2:7" s="1" customFormat="1" ht="15" customHeight="1">
      <c r="B13" s="10" t="s">
        <v>69</v>
      </c>
      <c r="C13" s="25">
        <f>$D$31*$D$26*3</f>
        <v>2700000</v>
      </c>
      <c r="D13" s="25"/>
      <c r="E13" s="25"/>
      <c r="F13" s="25"/>
      <c r="G13" s="25"/>
    </row>
    <row r="14" spans="2:7" s="1" customFormat="1" ht="15" customHeight="1">
      <c r="B14" s="10" t="s">
        <v>80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2:7" s="1" customFormat="1" ht="15" customHeight="1">
      <c r="B15" s="37" t="s">
        <v>71</v>
      </c>
      <c r="C15" s="41">
        <f>SUM(C7:C14)</f>
        <v>12525000</v>
      </c>
      <c r="D15" s="41">
        <f>SUM(D7:D14)</f>
        <v>3750000</v>
      </c>
      <c r="E15" s="41">
        <f>SUM(E7:E14)</f>
        <v>3750000</v>
      </c>
      <c r="F15" s="41">
        <f>SUM(F7:F14)</f>
        <v>3750000</v>
      </c>
      <c r="G15" s="41">
        <f>SUM(G7:G14)</f>
        <v>3750000</v>
      </c>
    </row>
    <row r="16" spans="2:7" s="1" customFormat="1" ht="15" customHeight="1">
      <c r="B16" s="37" t="s">
        <v>8</v>
      </c>
      <c r="C16" s="42">
        <f>1/(1+$D$38)^C5</f>
        <v>1</v>
      </c>
      <c r="D16" s="42">
        <f>1/(1+$D$38)^D5</f>
        <v>0.9090909090909091</v>
      </c>
      <c r="E16" s="42">
        <f>1/(1+$D$38)^E5</f>
        <v>0.8264462809917354</v>
      </c>
      <c r="F16" s="42">
        <f>1/(1+$D$38)^F5</f>
        <v>0.7513148009015775</v>
      </c>
      <c r="G16" s="42">
        <f>1/(1+$D$38)^G5</f>
        <v>0.6830134553650705</v>
      </c>
    </row>
    <row r="17" spans="2:7" s="1" customFormat="1" ht="15" customHeight="1">
      <c r="B17" s="10" t="s">
        <v>73</v>
      </c>
      <c r="C17" s="25">
        <f>C15*C16</f>
        <v>12525000</v>
      </c>
      <c r="D17" s="25">
        <f>D15*D16</f>
        <v>3409090.909090909</v>
      </c>
      <c r="E17" s="25">
        <f>E15*E16</f>
        <v>3099173.553719008</v>
      </c>
      <c r="F17" s="25">
        <f>F15*F16</f>
        <v>2817430.5033809156</v>
      </c>
      <c r="G17" s="25">
        <f>G15*G16</f>
        <v>2561300.4576190147</v>
      </c>
    </row>
    <row r="18" spans="2:7" s="1" customFormat="1" ht="15" customHeight="1">
      <c r="B18" s="10" t="s">
        <v>74</v>
      </c>
      <c r="C18" s="25">
        <f>$D$25</f>
        <v>2500</v>
      </c>
      <c r="D18" s="25">
        <f>$D$25</f>
        <v>2500</v>
      </c>
      <c r="E18" s="25">
        <f>$D$25</f>
        <v>2500</v>
      </c>
      <c r="F18" s="25">
        <f>$D$25</f>
        <v>2500</v>
      </c>
      <c r="G18" s="25">
        <f>$D$25</f>
        <v>2500</v>
      </c>
    </row>
    <row r="19" spans="2:7" s="1" customFormat="1" ht="15" customHeight="1">
      <c r="B19" s="10" t="s">
        <v>75</v>
      </c>
      <c r="C19" s="14">
        <v>0.45</v>
      </c>
      <c r="D19" s="14">
        <v>0.4</v>
      </c>
      <c r="E19" s="14">
        <v>0.35</v>
      </c>
      <c r="F19" s="14">
        <v>0.3</v>
      </c>
      <c r="G19" s="14">
        <v>0.3</v>
      </c>
    </row>
    <row r="20" spans="2:7" s="1" customFormat="1" ht="15" customHeight="1" thickBot="1">
      <c r="B20" s="10" t="s">
        <v>81</v>
      </c>
      <c r="C20" s="41">
        <f>C18*C19</f>
        <v>1125</v>
      </c>
      <c r="D20" s="57">
        <f>D18*D19</f>
        <v>1000</v>
      </c>
      <c r="E20" s="57">
        <f>E18*E19</f>
        <v>875</v>
      </c>
      <c r="F20" s="57">
        <f>F18*F19</f>
        <v>750</v>
      </c>
      <c r="G20" s="57">
        <f>G18*G19</f>
        <v>750</v>
      </c>
    </row>
    <row r="21" spans="2:7" s="1" customFormat="1" ht="15" customHeight="1" thickBot="1">
      <c r="B21" s="10" t="s">
        <v>76</v>
      </c>
      <c r="C21" s="41">
        <f>SUM(C17:G17)</f>
        <v>24411995.42380985</v>
      </c>
      <c r="D21" s="44"/>
      <c r="E21" s="45"/>
      <c r="F21" s="45"/>
      <c r="G21" s="45"/>
    </row>
    <row r="22" spans="2:7" s="1" customFormat="1" ht="15" customHeight="1" thickBot="1">
      <c r="B22" s="10" t="s">
        <v>78</v>
      </c>
      <c r="C22" s="41">
        <f>SUM(C20:G20)</f>
        <v>4500</v>
      </c>
      <c r="D22" s="56">
        <f>C20+D20*D16+E20*E16+F16*F20+G16*G20</f>
        <v>3832.9775971586632</v>
      </c>
      <c r="E22" s="1" t="s">
        <v>29</v>
      </c>
      <c r="F22"/>
      <c r="G22"/>
    </row>
    <row r="23" spans="2:7" s="1" customFormat="1" ht="15" customHeight="1" thickBot="1">
      <c r="B23" s="11" t="s">
        <v>79</v>
      </c>
      <c r="C23" s="58">
        <f>C21/C22</f>
        <v>5424.887871957744</v>
      </c>
      <c r="D23" s="60">
        <f>C21/D22</f>
        <v>6368.937674435182</v>
      </c>
      <c r="E23" s="1" t="s">
        <v>28</v>
      </c>
      <c r="F23"/>
      <c r="G23"/>
    </row>
    <row r="24" s="1" customFormat="1" ht="15" customHeight="1" thickBot="1">
      <c r="B24" s="3" t="s">
        <v>27</v>
      </c>
    </row>
    <row r="25" spans="3:4" s="1" customFormat="1" ht="15" customHeight="1">
      <c r="C25" s="3" t="s">
        <v>7</v>
      </c>
      <c r="D25" s="24">
        <v>2500</v>
      </c>
    </row>
    <row r="26" spans="3:4" s="1" customFormat="1" ht="15" customHeight="1">
      <c r="C26" s="3" t="s">
        <v>17</v>
      </c>
      <c r="D26" s="25">
        <v>30</v>
      </c>
    </row>
    <row r="27" spans="3:5" s="1" customFormat="1" ht="15" customHeight="1">
      <c r="C27" s="3" t="s">
        <v>19</v>
      </c>
      <c r="D27" s="25">
        <v>900</v>
      </c>
      <c r="E27" s="1" t="s">
        <v>18</v>
      </c>
    </row>
    <row r="28" spans="3:5" s="1" customFormat="1" ht="15" customHeight="1">
      <c r="C28" s="3" t="s">
        <v>84</v>
      </c>
      <c r="D28" s="25">
        <v>1500</v>
      </c>
      <c r="E28" s="1" t="s">
        <v>20</v>
      </c>
    </row>
    <row r="29" spans="3:5" s="1" customFormat="1" ht="15" customHeight="1">
      <c r="C29" s="3" t="s">
        <v>21</v>
      </c>
      <c r="D29" s="25">
        <v>50000</v>
      </c>
      <c r="E29" s="1" t="s">
        <v>22</v>
      </c>
    </row>
    <row r="30" spans="3:5" s="1" customFormat="1" ht="15" customHeight="1">
      <c r="C30" s="3" t="s">
        <v>23</v>
      </c>
      <c r="D30" s="25">
        <v>10000</v>
      </c>
      <c r="E30" s="1" t="s">
        <v>24</v>
      </c>
    </row>
    <row r="31" spans="3:5" s="1" customFormat="1" ht="15" customHeight="1">
      <c r="C31" s="3" t="s">
        <v>25</v>
      </c>
      <c r="D31" s="25">
        <v>30000</v>
      </c>
      <c r="E31" s="1" t="s">
        <v>26</v>
      </c>
    </row>
    <row r="32" spans="3:5" s="1" customFormat="1" ht="15" customHeight="1">
      <c r="C32" s="3" t="s">
        <v>31</v>
      </c>
      <c r="D32" s="25">
        <v>1125000</v>
      </c>
      <c r="E32" s="1" t="s">
        <v>32</v>
      </c>
    </row>
    <row r="33" spans="3:4" s="1" customFormat="1" ht="15" customHeight="1">
      <c r="C33" s="3" t="s">
        <v>33</v>
      </c>
      <c r="D33" s="16">
        <v>0.45</v>
      </c>
    </row>
    <row r="34" spans="3:4" s="1" customFormat="1" ht="15" customHeight="1">
      <c r="C34" s="3" t="s">
        <v>34</v>
      </c>
      <c r="D34" s="16">
        <v>0.4</v>
      </c>
    </row>
    <row r="35" spans="3:28" s="1" customFormat="1" ht="15" customHeight="1">
      <c r="C35" s="3" t="s">
        <v>35</v>
      </c>
      <c r="D35" s="16">
        <v>0.35</v>
      </c>
      <c r="AA35" s="3"/>
      <c r="AB35"/>
    </row>
    <row r="36" spans="3:28" s="1" customFormat="1" ht="15" customHeight="1">
      <c r="C36" s="3" t="s">
        <v>36</v>
      </c>
      <c r="D36" s="16">
        <v>0.3</v>
      </c>
      <c r="AA36" s="3"/>
      <c r="AB36"/>
    </row>
    <row r="37" spans="3:28" s="1" customFormat="1" ht="15" customHeight="1">
      <c r="C37" s="3" t="s">
        <v>37</v>
      </c>
      <c r="D37" s="16">
        <v>0.3</v>
      </c>
      <c r="AA37" s="3"/>
      <c r="AB37"/>
    </row>
    <row r="38" spans="3:26" s="1" customFormat="1" ht="15" customHeight="1" thickBot="1">
      <c r="C38" s="3" t="s">
        <v>72</v>
      </c>
      <c r="D38" s="28">
        <f>$C$142</f>
        <v>0.1</v>
      </c>
      <c r="N38" s="3"/>
      <c r="O38"/>
      <c r="Z38" s="3"/>
    </row>
    <row r="54" ht="15" customHeight="1" thickBot="1"/>
    <row r="55" spans="2:7" ht="15" customHeight="1">
      <c r="B55" s="47"/>
      <c r="C55" s="48"/>
      <c r="D55" s="36" t="s">
        <v>57</v>
      </c>
      <c r="E55" s="48"/>
      <c r="F55" s="48"/>
      <c r="G55" s="49"/>
    </row>
    <row r="56" spans="2:7" ht="15" customHeight="1" thickBot="1">
      <c r="B56" s="50"/>
      <c r="C56" s="51"/>
      <c r="D56" s="34" t="s">
        <v>15</v>
      </c>
      <c r="E56" s="51"/>
      <c r="F56" s="51"/>
      <c r="G56" s="52"/>
    </row>
    <row r="57" spans="2:7" ht="15" customHeight="1" thickBot="1">
      <c r="B57" s="21"/>
      <c r="C57" s="7"/>
      <c r="D57" s="8" t="s">
        <v>60</v>
      </c>
      <c r="E57" s="7"/>
      <c r="F57" s="7"/>
      <c r="G57" s="9"/>
    </row>
    <row r="58" spans="2:7" ht="15" customHeight="1">
      <c r="B58" s="38" t="s">
        <v>63</v>
      </c>
      <c r="C58" s="64">
        <v>0</v>
      </c>
      <c r="D58" s="64">
        <v>1</v>
      </c>
      <c r="E58" s="64">
        <v>2</v>
      </c>
      <c r="F58" s="64">
        <v>3</v>
      </c>
      <c r="G58" s="64">
        <v>4</v>
      </c>
    </row>
    <row r="59" spans="2:7" ht="15" customHeight="1" thickBot="1">
      <c r="B59" s="29" t="s">
        <v>64</v>
      </c>
      <c r="C59" s="65"/>
      <c r="D59" s="65"/>
      <c r="E59" s="65"/>
      <c r="F59" s="65"/>
      <c r="G59" s="65"/>
    </row>
    <row r="60" spans="2:7" ht="15" customHeight="1">
      <c r="B60" s="12" t="s">
        <v>65</v>
      </c>
      <c r="C60" s="24">
        <f>$D$78*$D$80</f>
        <v>11250000</v>
      </c>
      <c r="D60" s="24">
        <f>$D$78*$D$80</f>
        <v>11250000</v>
      </c>
      <c r="E60" s="24">
        <f>$D$78*$D$80</f>
        <v>11250000</v>
      </c>
      <c r="F60" s="24">
        <f>$D$78*$D$80</f>
        <v>11250000</v>
      </c>
      <c r="G60" s="24">
        <f>$D$78*$D$80</f>
        <v>11250000</v>
      </c>
    </row>
    <row r="61" spans="2:7" ht="15" customHeight="1">
      <c r="B61" s="10" t="s">
        <v>66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2:7" ht="15" customHeight="1">
      <c r="B62" s="10" t="s">
        <v>41</v>
      </c>
      <c r="C62" s="25">
        <f>$D$81*$D$79*$D$82</f>
        <v>2880000</v>
      </c>
      <c r="D62" s="25">
        <f>$D$81*$D$79*$D$82</f>
        <v>2880000</v>
      </c>
      <c r="E62" s="25">
        <f>$D$81*$D$79*$D$82</f>
        <v>2880000</v>
      </c>
      <c r="F62" s="25">
        <f>$D$81*$D$79*$D$82</f>
        <v>2880000</v>
      </c>
      <c r="G62" s="25">
        <f>$D$81*$D$79*$D$82</f>
        <v>2880000</v>
      </c>
    </row>
    <row r="63" spans="2:7" ht="15" customHeight="1">
      <c r="B63" s="10" t="s">
        <v>67</v>
      </c>
      <c r="C63" s="25">
        <f>$D$86*$D$79*3</f>
        <v>2700000</v>
      </c>
      <c r="D63" s="25">
        <f>$D$86*$D$79*3</f>
        <v>2700000</v>
      </c>
      <c r="E63" s="25">
        <f>$D$86*$D$79*3</f>
        <v>2700000</v>
      </c>
      <c r="F63" s="25">
        <f>$D$86*$D$79*3</f>
        <v>2700000</v>
      </c>
      <c r="G63" s="25">
        <f>$D$86*$D$79*3</f>
        <v>2700000</v>
      </c>
    </row>
    <row r="64" spans="2:7" ht="15" customHeight="1">
      <c r="B64" s="10" t="s">
        <v>82</v>
      </c>
      <c r="C64" s="25">
        <f>$D$83*$D$79</f>
        <v>150000</v>
      </c>
      <c r="D64" s="25">
        <f>$D$83*$D$79</f>
        <v>150000</v>
      </c>
      <c r="E64" s="25">
        <f>$D$83*$D$79</f>
        <v>150000</v>
      </c>
      <c r="F64" s="25">
        <f>$D$83*$D$79</f>
        <v>150000</v>
      </c>
      <c r="G64" s="25">
        <f>$D$83*$D$79</f>
        <v>150000</v>
      </c>
    </row>
    <row r="65" spans="2:7" ht="15" customHeight="1">
      <c r="B65" s="10" t="s">
        <v>68</v>
      </c>
      <c r="C65" s="25">
        <f>$D$84*$D$87</f>
        <v>40000</v>
      </c>
      <c r="D65" s="25">
        <f>$D$84*$D$87</f>
        <v>40000</v>
      </c>
      <c r="E65" s="25">
        <f>$D$84*$D$87</f>
        <v>40000</v>
      </c>
      <c r="F65" s="25">
        <f>$D$84*$D$87</f>
        <v>40000</v>
      </c>
      <c r="G65" s="25">
        <f>$D$84*$D$87</f>
        <v>40000</v>
      </c>
    </row>
    <row r="66" spans="2:7" ht="15" customHeight="1">
      <c r="B66" s="10" t="s">
        <v>69</v>
      </c>
      <c r="C66" s="25">
        <f>$D$88*C63</f>
        <v>675000</v>
      </c>
      <c r="D66" s="25">
        <f>$D$88*D63</f>
        <v>675000</v>
      </c>
      <c r="E66" s="25">
        <f>$D$88*E63</f>
        <v>675000</v>
      </c>
      <c r="F66" s="25">
        <f>$D$88*F63</f>
        <v>675000</v>
      </c>
      <c r="G66" s="25">
        <f>$D$88*G63</f>
        <v>675000</v>
      </c>
    </row>
    <row r="67" spans="2:7" ht="15" customHeight="1">
      <c r="B67" s="10" t="s">
        <v>80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2:7" ht="15" customHeight="1">
      <c r="B68" s="37" t="s">
        <v>71</v>
      </c>
      <c r="C68" s="41">
        <f>SUM(C60:C67)</f>
        <v>17695000</v>
      </c>
      <c r="D68" s="41">
        <f>SUM(D60:D67)</f>
        <v>17695000</v>
      </c>
      <c r="E68" s="41">
        <f>SUM(E60:E67)</f>
        <v>17695000</v>
      </c>
      <c r="F68" s="41">
        <f>SUM(F60:F67)</f>
        <v>17695000</v>
      </c>
      <c r="G68" s="41">
        <f>SUM(G60:G67)</f>
        <v>17695000</v>
      </c>
    </row>
    <row r="69" spans="2:7" ht="15" customHeight="1">
      <c r="B69" s="37" t="s">
        <v>8</v>
      </c>
      <c r="C69" s="42">
        <f>1/(1+$D$90)^C58</f>
        <v>1</v>
      </c>
      <c r="D69" s="42">
        <f>1/(1+$D$90)^D58</f>
        <v>0.9090909090909091</v>
      </c>
      <c r="E69" s="42">
        <f>1/(1+$D$90)^E58</f>
        <v>0.8264462809917354</v>
      </c>
      <c r="F69" s="42">
        <f>1/(1+$D$90)^F58</f>
        <v>0.7513148009015775</v>
      </c>
      <c r="G69" s="42">
        <f>1/(1+$D$90)^G58</f>
        <v>0.6830134553650705</v>
      </c>
    </row>
    <row r="70" spans="2:7" ht="15" customHeight="1">
      <c r="B70" s="10" t="s">
        <v>73</v>
      </c>
      <c r="C70" s="25">
        <f>C68*C69</f>
        <v>17695000</v>
      </c>
      <c r="D70" s="25">
        <f>D68*D69</f>
        <v>16086363.636363637</v>
      </c>
      <c r="E70" s="25">
        <f>E68*E69</f>
        <v>14623966.942148758</v>
      </c>
      <c r="F70" s="25">
        <f>F68*F69</f>
        <v>13294515.401953414</v>
      </c>
      <c r="G70" s="25">
        <f>G68*G69</f>
        <v>12085923.092684923</v>
      </c>
    </row>
    <row r="71" spans="2:7" ht="15" customHeight="1">
      <c r="B71" s="10" t="s">
        <v>74</v>
      </c>
      <c r="C71" s="25">
        <f>$D$25</f>
        <v>2500</v>
      </c>
      <c r="D71" s="25">
        <f>$D$25</f>
        <v>2500</v>
      </c>
      <c r="E71" s="25">
        <f>$D$25</f>
        <v>2500</v>
      </c>
      <c r="F71" s="25">
        <f>$D$25</f>
        <v>2500</v>
      </c>
      <c r="G71" s="25">
        <f>$D$25</f>
        <v>2500</v>
      </c>
    </row>
    <row r="72" spans="2:7" ht="15" customHeight="1">
      <c r="B72" s="10" t="s">
        <v>75</v>
      </c>
      <c r="C72" s="14">
        <f>$D$89</f>
        <v>0.6</v>
      </c>
      <c r="D72" s="14">
        <f>$D$89</f>
        <v>0.6</v>
      </c>
      <c r="E72" s="14">
        <f>$D$89</f>
        <v>0.6</v>
      </c>
      <c r="F72" s="14">
        <f>$D$89</f>
        <v>0.6</v>
      </c>
      <c r="G72" s="14">
        <f>$D$89</f>
        <v>0.6</v>
      </c>
    </row>
    <row r="73" spans="2:7" ht="15" customHeight="1" thickBot="1">
      <c r="B73" s="10" t="s">
        <v>81</v>
      </c>
      <c r="C73" s="41">
        <f>C71*C72</f>
        <v>1500</v>
      </c>
      <c r="D73" s="57">
        <f>D71*D72</f>
        <v>1500</v>
      </c>
      <c r="E73" s="57">
        <f>E71*E72</f>
        <v>1500</v>
      </c>
      <c r="F73" s="57">
        <f>F71*F72</f>
        <v>1500</v>
      </c>
      <c r="G73" s="57">
        <f>G71*G72</f>
        <v>1500</v>
      </c>
    </row>
    <row r="74" spans="2:7" ht="15" customHeight="1" thickBot="1">
      <c r="B74" s="10" t="s">
        <v>76</v>
      </c>
      <c r="C74" s="41">
        <f>SUM(C70:G70)</f>
        <v>73785769.07315074</v>
      </c>
      <c r="D74" s="44"/>
      <c r="E74" s="45"/>
      <c r="F74" s="45"/>
      <c r="G74" s="45"/>
    </row>
    <row r="75" spans="2:7" ht="15" customHeight="1" thickBot="1">
      <c r="B75" s="10" t="s">
        <v>78</v>
      </c>
      <c r="C75" s="41">
        <f>SUM(C73:G73)</f>
        <v>7500</v>
      </c>
      <c r="D75" s="61">
        <f>C73+D69*D73+E69*E73+F69*F73+G69*G73</f>
        <v>6254.798169523938</v>
      </c>
      <c r="E75" s="1" t="s">
        <v>29</v>
      </c>
      <c r="F75" s="19"/>
      <c r="G75" s="19"/>
    </row>
    <row r="76" spans="2:7" ht="15" customHeight="1" thickBot="1">
      <c r="B76" s="11" t="s">
        <v>79</v>
      </c>
      <c r="C76" s="58">
        <f>C74/C75</f>
        <v>9838.102543086765</v>
      </c>
      <c r="D76" s="60">
        <f>C74/D75</f>
        <v>11796.66666666667</v>
      </c>
      <c r="E76" s="1" t="s">
        <v>28</v>
      </c>
      <c r="F76" s="19"/>
      <c r="G76" s="19"/>
    </row>
    <row r="77" spans="2:7" ht="15" customHeight="1" thickBot="1">
      <c r="B77" s="1"/>
      <c r="C77" s="1"/>
      <c r="D77" s="1"/>
      <c r="E77" s="1"/>
      <c r="F77" s="1"/>
      <c r="G77" s="1"/>
    </row>
    <row r="78" spans="2:7" ht="15" customHeight="1">
      <c r="B78" s="1"/>
      <c r="C78" s="3" t="s">
        <v>7</v>
      </c>
      <c r="D78" s="24">
        <v>1500</v>
      </c>
      <c r="E78" s="1"/>
      <c r="F78" s="1"/>
      <c r="G78" s="1"/>
    </row>
    <row r="79" spans="2:7" ht="15" customHeight="1">
      <c r="B79" s="1"/>
      <c r="C79" s="3" t="s">
        <v>6</v>
      </c>
      <c r="D79" s="25">
        <v>3</v>
      </c>
      <c r="E79" s="1"/>
      <c r="F79" s="1"/>
      <c r="G79" s="1"/>
    </row>
    <row r="80" spans="2:7" ht="15" customHeight="1">
      <c r="B80" s="1"/>
      <c r="C80" s="3" t="s">
        <v>83</v>
      </c>
      <c r="D80" s="25">
        <v>7500</v>
      </c>
      <c r="E80" s="1"/>
      <c r="F80" s="1"/>
      <c r="G80" s="1"/>
    </row>
    <row r="81" spans="2:7" ht="15" customHeight="1">
      <c r="B81" s="1"/>
      <c r="C81" s="3" t="s">
        <v>84</v>
      </c>
      <c r="D81" s="25">
        <v>15000</v>
      </c>
      <c r="E81" s="1"/>
      <c r="F81" s="1"/>
      <c r="G81" s="1"/>
    </row>
    <row r="82" spans="2:7" ht="15" customHeight="1">
      <c r="B82" s="1"/>
      <c r="C82" s="3" t="s">
        <v>85</v>
      </c>
      <c r="D82" s="25">
        <v>64</v>
      </c>
      <c r="E82" s="1"/>
      <c r="F82" s="1"/>
      <c r="G82" s="1"/>
    </row>
    <row r="83" spans="2:7" ht="15" customHeight="1">
      <c r="B83" s="1"/>
      <c r="C83" s="3" t="s">
        <v>42</v>
      </c>
      <c r="D83" s="25">
        <v>50000</v>
      </c>
      <c r="E83" s="1" t="s">
        <v>10</v>
      </c>
      <c r="F83" s="1"/>
      <c r="G83" s="1"/>
    </row>
    <row r="84" spans="2:7" ht="15" customHeight="1">
      <c r="B84" s="1"/>
      <c r="C84" s="3" t="s">
        <v>43</v>
      </c>
      <c r="D84" s="25">
        <v>10000</v>
      </c>
      <c r="E84" s="1" t="s">
        <v>47</v>
      </c>
      <c r="F84" s="1"/>
      <c r="G84" s="1"/>
    </row>
    <row r="85" spans="2:7" ht="15" customHeight="1">
      <c r="B85" s="1"/>
      <c r="C85" s="3" t="s">
        <v>69</v>
      </c>
      <c r="D85" s="25">
        <v>30000</v>
      </c>
      <c r="E85" s="1" t="s">
        <v>26</v>
      </c>
      <c r="F85" s="1"/>
      <c r="G85" s="1"/>
    </row>
    <row r="86" spans="2:7" ht="15" customHeight="1">
      <c r="B86" s="1"/>
      <c r="C86" s="3" t="s">
        <v>45</v>
      </c>
      <c r="D86" s="25">
        <v>300000</v>
      </c>
      <c r="E86" s="1" t="s">
        <v>44</v>
      </c>
      <c r="F86" s="1"/>
      <c r="G86" s="1"/>
    </row>
    <row r="87" spans="2:7" ht="15" customHeight="1">
      <c r="B87" s="1"/>
      <c r="C87" s="3" t="s">
        <v>46</v>
      </c>
      <c r="D87" s="25">
        <v>4</v>
      </c>
      <c r="E87" s="1"/>
      <c r="F87" s="1"/>
      <c r="G87" s="1"/>
    </row>
    <row r="88" spans="2:7" ht="15" customHeight="1">
      <c r="B88" s="1"/>
      <c r="C88" s="3" t="s">
        <v>2</v>
      </c>
      <c r="D88" s="16">
        <v>0.25</v>
      </c>
      <c r="E88" s="1" t="s">
        <v>3</v>
      </c>
      <c r="F88" s="1"/>
      <c r="G88" s="1"/>
    </row>
    <row r="89" spans="2:7" ht="15" customHeight="1">
      <c r="B89" s="1"/>
      <c r="C89" s="3" t="s">
        <v>55</v>
      </c>
      <c r="D89" s="16">
        <v>0.6</v>
      </c>
      <c r="E89" s="1" t="s">
        <v>10</v>
      </c>
      <c r="F89" s="1"/>
      <c r="G89" s="1"/>
    </row>
    <row r="90" spans="2:7" ht="15" customHeight="1" thickBot="1">
      <c r="B90" s="1"/>
      <c r="C90" s="3" t="s">
        <v>72</v>
      </c>
      <c r="D90" s="28">
        <f>$C$142</f>
        <v>0.1</v>
      </c>
      <c r="E90" s="1"/>
      <c r="F90" s="1"/>
      <c r="G90" s="1"/>
    </row>
    <row r="107" ht="15" customHeight="1" thickBot="1"/>
    <row r="108" spans="2:7" ht="15" customHeight="1">
      <c r="B108" s="47"/>
      <c r="C108" s="48"/>
      <c r="D108" s="36" t="s">
        <v>58</v>
      </c>
      <c r="E108" s="48"/>
      <c r="F108" s="48"/>
      <c r="G108" s="49"/>
    </row>
    <row r="109" spans="2:7" ht="15" customHeight="1" thickBot="1">
      <c r="B109" s="50"/>
      <c r="C109" s="51"/>
      <c r="D109" s="34" t="s">
        <v>16</v>
      </c>
      <c r="E109" s="51"/>
      <c r="F109" s="51"/>
      <c r="G109" s="52"/>
    </row>
    <row r="110" spans="2:7" ht="15" customHeight="1" thickBot="1">
      <c r="B110" s="21"/>
      <c r="C110" s="7"/>
      <c r="D110" s="8" t="s">
        <v>61</v>
      </c>
      <c r="E110" s="7"/>
      <c r="F110" s="7"/>
      <c r="G110" s="9"/>
    </row>
    <row r="111" spans="2:7" ht="15" customHeight="1">
      <c r="B111" s="2" t="s">
        <v>63</v>
      </c>
      <c r="C111" s="64">
        <v>0</v>
      </c>
      <c r="D111" s="64">
        <v>1</v>
      </c>
      <c r="E111" s="64">
        <v>2</v>
      </c>
      <c r="F111" s="64">
        <v>3</v>
      </c>
      <c r="G111" s="64">
        <v>4</v>
      </c>
    </row>
    <row r="112" spans="2:7" ht="15" customHeight="1" thickBot="1">
      <c r="B112" s="13" t="s">
        <v>64</v>
      </c>
      <c r="C112" s="65"/>
      <c r="D112" s="65"/>
      <c r="E112" s="65"/>
      <c r="F112" s="65"/>
      <c r="G112" s="65"/>
    </row>
    <row r="113" spans="2:7" ht="15" customHeight="1">
      <c r="B113" s="12" t="s">
        <v>65</v>
      </c>
      <c r="C113" s="24">
        <f>$D$131*$D$133</f>
        <v>1800000</v>
      </c>
      <c r="D113" s="24">
        <f>$D$131*$D$133</f>
        <v>1800000</v>
      </c>
      <c r="E113" s="24">
        <f>$D$131*$D$133</f>
        <v>1800000</v>
      </c>
      <c r="F113" s="24">
        <f>$D$131*$D$133</f>
        <v>1800000</v>
      </c>
      <c r="G113" s="24">
        <f>$D$131*$D$133</f>
        <v>1800000</v>
      </c>
    </row>
    <row r="114" spans="2:7" ht="15" customHeight="1">
      <c r="B114" s="10" t="s">
        <v>66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</row>
    <row r="115" spans="2:7" ht="15" customHeight="1">
      <c r="B115" s="10" t="s">
        <v>5</v>
      </c>
      <c r="C115" s="25">
        <f>$D$135*$D$131*$D$136</f>
        <v>8400000</v>
      </c>
      <c r="D115" s="25">
        <f>$D$135*$D$131*$D$136</f>
        <v>8400000</v>
      </c>
      <c r="E115" s="25">
        <f>$D$135*$D$131*$D$136</f>
        <v>8400000</v>
      </c>
      <c r="F115" s="25">
        <f>$D$135*$D$131*$D$136</f>
        <v>8400000</v>
      </c>
      <c r="G115" s="25">
        <f>$D$135*$D$131*$D$136</f>
        <v>8400000</v>
      </c>
    </row>
    <row r="116" spans="2:7" ht="15" customHeight="1">
      <c r="B116" s="10" t="s">
        <v>67</v>
      </c>
      <c r="C116" s="25">
        <f>$D$137*12*$D$132</f>
        <v>1020000</v>
      </c>
      <c r="D116" s="25">
        <f>$D$137*12*$D$132</f>
        <v>1020000</v>
      </c>
      <c r="E116" s="25">
        <f>$D$137*12*$D$132</f>
        <v>1020000</v>
      </c>
      <c r="F116" s="25">
        <f>$D$137*12*$D$132</f>
        <v>1020000</v>
      </c>
      <c r="G116" s="25">
        <f>$D$137*12*$D$132</f>
        <v>1020000</v>
      </c>
    </row>
    <row r="117" spans="2:7" ht="15" customHeight="1">
      <c r="B117" s="10" t="s">
        <v>82</v>
      </c>
      <c r="C117" s="25"/>
      <c r="D117" s="25"/>
      <c r="E117" s="25"/>
      <c r="F117" s="25"/>
      <c r="G117" s="25"/>
    </row>
    <row r="118" spans="2:7" ht="15" customHeight="1">
      <c r="B118" s="10" t="s">
        <v>68</v>
      </c>
      <c r="C118" s="25"/>
      <c r="D118" s="25"/>
      <c r="E118" s="25"/>
      <c r="F118" s="25"/>
      <c r="G118" s="25"/>
    </row>
    <row r="119" spans="2:7" ht="15" customHeight="1">
      <c r="B119" s="10" t="s">
        <v>69</v>
      </c>
      <c r="C119" s="25"/>
      <c r="D119" s="25">
        <f>$D$134</f>
        <v>50000</v>
      </c>
      <c r="E119" s="25">
        <f>$D$134</f>
        <v>50000</v>
      </c>
      <c r="F119" s="25">
        <f>$D$134</f>
        <v>50000</v>
      </c>
      <c r="G119" s="25">
        <f>$D$134</f>
        <v>50000</v>
      </c>
    </row>
    <row r="120" spans="2:7" ht="15" customHeight="1">
      <c r="B120" s="10" t="s">
        <v>80</v>
      </c>
      <c r="C120" s="25">
        <v>400000</v>
      </c>
      <c r="D120" s="25">
        <v>0</v>
      </c>
      <c r="E120" s="25">
        <v>0</v>
      </c>
      <c r="F120" s="25">
        <v>0</v>
      </c>
      <c r="G120" s="25">
        <v>0</v>
      </c>
    </row>
    <row r="121" spans="2:7" ht="15" customHeight="1">
      <c r="B121" s="10" t="s">
        <v>71</v>
      </c>
      <c r="C121" s="25">
        <f>SUM(C113:C120)</f>
        <v>11620000</v>
      </c>
      <c r="D121" s="25">
        <f>SUM(D113:D120)</f>
        <v>11270000</v>
      </c>
      <c r="E121" s="25">
        <f>SUM(E113:E120)</f>
        <v>11270000</v>
      </c>
      <c r="F121" s="25">
        <f>SUM(F113:F120)</f>
        <v>11270000</v>
      </c>
      <c r="G121" s="25">
        <f>SUM(G113:G120)</f>
        <v>11270000</v>
      </c>
    </row>
    <row r="122" spans="2:7" ht="15" customHeight="1">
      <c r="B122" s="10" t="s">
        <v>8</v>
      </c>
      <c r="C122" s="53">
        <f>1/(1+$D$139)^C111</f>
        <v>1</v>
      </c>
      <c r="D122" s="53">
        <f>1/(1+$D$139)^D111</f>
        <v>0.9090909090909091</v>
      </c>
      <c r="E122" s="53">
        <f>1/(1+$D$139)^E111</f>
        <v>0.8264462809917354</v>
      </c>
      <c r="F122" s="53">
        <f>1/(1+$D$139)^F111</f>
        <v>0.7513148009015775</v>
      </c>
      <c r="G122" s="53">
        <f>1/(1+$D$139)^G111</f>
        <v>0.6830134553650705</v>
      </c>
    </row>
    <row r="123" spans="2:7" ht="15" customHeight="1">
      <c r="B123" s="10" t="s">
        <v>73</v>
      </c>
      <c r="C123" s="25">
        <f>C121*C122</f>
        <v>11620000</v>
      </c>
      <c r="D123" s="25">
        <f>D121*D122</f>
        <v>10245454.545454545</v>
      </c>
      <c r="E123" s="25">
        <f>E121*E122</f>
        <v>9314049.586776858</v>
      </c>
      <c r="F123" s="25">
        <f>F121*F122</f>
        <v>8467317.80616078</v>
      </c>
      <c r="G123" s="25">
        <f>G121*G122</f>
        <v>7697561.641964344</v>
      </c>
    </row>
    <row r="124" spans="2:7" ht="15" customHeight="1">
      <c r="B124" s="10" t="s">
        <v>74</v>
      </c>
      <c r="C124" s="25">
        <f>$D$131</f>
        <v>1200</v>
      </c>
      <c r="D124" s="25">
        <f>$D$131</f>
        <v>1200</v>
      </c>
      <c r="E124" s="25">
        <f>$D$131</f>
        <v>1200</v>
      </c>
      <c r="F124" s="25">
        <f>$D$131</f>
        <v>1200</v>
      </c>
      <c r="G124" s="25">
        <f>$D$131</f>
        <v>1200</v>
      </c>
    </row>
    <row r="125" spans="2:7" ht="15" customHeight="1">
      <c r="B125" s="10" t="s">
        <v>75</v>
      </c>
      <c r="C125" s="14">
        <f>$D$138</f>
        <v>0.48</v>
      </c>
      <c r="D125" s="14">
        <f>$D$138</f>
        <v>0.48</v>
      </c>
      <c r="E125" s="14">
        <f>$D$138</f>
        <v>0.48</v>
      </c>
      <c r="F125" s="14">
        <f>$D$138</f>
        <v>0.48</v>
      </c>
      <c r="G125" s="14">
        <f>$D$138</f>
        <v>0.48</v>
      </c>
    </row>
    <row r="126" spans="2:7" ht="15" customHeight="1" thickBot="1">
      <c r="B126" s="10" t="s">
        <v>81</v>
      </c>
      <c r="C126" s="25">
        <f>C124*C125</f>
        <v>576</v>
      </c>
      <c r="D126" s="43">
        <f>D124*D125</f>
        <v>576</v>
      </c>
      <c r="E126" s="43">
        <f>E124*E125</f>
        <v>576</v>
      </c>
      <c r="F126" s="43">
        <f>F124*F125</f>
        <v>576</v>
      </c>
      <c r="G126" s="43">
        <f>G124*G125</f>
        <v>576</v>
      </c>
    </row>
    <row r="127" spans="2:7" ht="15" customHeight="1" thickBot="1">
      <c r="B127" s="10" t="s">
        <v>76</v>
      </c>
      <c r="C127" s="41">
        <f>SUM(C123:G123)</f>
        <v>47344383.58035653</v>
      </c>
      <c r="D127" s="44"/>
      <c r="E127" s="45"/>
      <c r="F127" s="45"/>
      <c r="G127" s="45"/>
    </row>
    <row r="128" spans="2:7" ht="15" customHeight="1" thickBot="1">
      <c r="B128" s="10" t="s">
        <v>78</v>
      </c>
      <c r="C128" s="41">
        <f>SUM(C126:G126)</f>
        <v>2880</v>
      </c>
      <c r="D128" s="56">
        <f>C126+D122*D126+E122*E126+F122*F126+G122*G126</f>
        <v>2401.8424970971923</v>
      </c>
      <c r="E128" s="1" t="s">
        <v>29</v>
      </c>
      <c r="F128" s="19"/>
      <c r="G128" s="19"/>
    </row>
    <row r="129" spans="2:7" ht="15" customHeight="1" thickBot="1">
      <c r="B129" s="11" t="s">
        <v>79</v>
      </c>
      <c r="C129" s="58">
        <f>C127/C128</f>
        <v>16439.022076512683</v>
      </c>
      <c r="D129" s="60">
        <f>C127/D128</f>
        <v>19711.69368415114</v>
      </c>
      <c r="E129" s="1" t="s">
        <v>28</v>
      </c>
      <c r="F129" s="19"/>
      <c r="G129" s="19"/>
    </row>
    <row r="130" spans="2:7" ht="15" customHeight="1" thickBot="1">
      <c r="B130" s="1"/>
      <c r="C130" s="1"/>
      <c r="D130" s="1"/>
      <c r="E130" s="1"/>
      <c r="F130" s="1"/>
      <c r="G130" s="1"/>
    </row>
    <row r="131" spans="2:7" ht="15" customHeight="1">
      <c r="B131" s="1"/>
      <c r="C131" s="3" t="s">
        <v>7</v>
      </c>
      <c r="D131" s="24">
        <v>1200</v>
      </c>
      <c r="E131" s="1"/>
      <c r="F131" s="1"/>
      <c r="G131" s="1"/>
    </row>
    <row r="132" spans="2:7" ht="15" customHeight="1">
      <c r="B132" s="1"/>
      <c r="C132" s="3" t="s">
        <v>6</v>
      </c>
      <c r="D132" s="25">
        <v>1</v>
      </c>
      <c r="E132" s="1"/>
      <c r="F132" s="1"/>
      <c r="G132" s="1"/>
    </row>
    <row r="133" spans="2:7" ht="15" customHeight="1">
      <c r="B133" s="1"/>
      <c r="C133" s="3" t="s">
        <v>83</v>
      </c>
      <c r="D133" s="25">
        <v>1500</v>
      </c>
      <c r="E133" s="1" t="s">
        <v>48</v>
      </c>
      <c r="F133" s="1"/>
      <c r="G133" s="1"/>
    </row>
    <row r="134" spans="2:7" ht="15" customHeight="1">
      <c r="B134" s="1"/>
      <c r="C134" s="3" t="s">
        <v>49</v>
      </c>
      <c r="D134" s="25">
        <v>50000</v>
      </c>
      <c r="E134" s="1" t="s">
        <v>10</v>
      </c>
      <c r="F134" s="1"/>
      <c r="G134" s="1"/>
    </row>
    <row r="135" spans="2:7" ht="15" customHeight="1">
      <c r="B135" s="1"/>
      <c r="C135" s="3" t="s">
        <v>50</v>
      </c>
      <c r="D135" s="25">
        <v>500</v>
      </c>
      <c r="E135" s="1" t="s">
        <v>51</v>
      </c>
      <c r="F135" s="1"/>
      <c r="G135" s="1"/>
    </row>
    <row r="136" spans="2:7" ht="15" customHeight="1">
      <c r="B136" s="1"/>
      <c r="C136" s="3" t="s">
        <v>52</v>
      </c>
      <c r="D136" s="25">
        <v>14</v>
      </c>
      <c r="E136" s="1" t="s">
        <v>10</v>
      </c>
      <c r="F136" s="1"/>
      <c r="G136" s="1"/>
    </row>
    <row r="137" spans="2:7" ht="15" customHeight="1">
      <c r="B137" s="1"/>
      <c r="C137" s="3" t="s">
        <v>53</v>
      </c>
      <c r="D137" s="25">
        <v>85000</v>
      </c>
      <c r="E137" s="1" t="s">
        <v>54</v>
      </c>
      <c r="F137" s="1"/>
      <c r="G137" s="1"/>
    </row>
    <row r="138" spans="2:7" ht="15" customHeight="1">
      <c r="B138" s="1"/>
      <c r="C138" s="3" t="s">
        <v>75</v>
      </c>
      <c r="D138" s="16">
        <v>0.48</v>
      </c>
      <c r="E138" s="1" t="s">
        <v>10</v>
      </c>
      <c r="F138" s="1"/>
      <c r="G138" s="1"/>
    </row>
    <row r="139" spans="2:7" ht="15" customHeight="1" thickBot="1">
      <c r="B139" s="1"/>
      <c r="C139" s="3" t="s">
        <v>72</v>
      </c>
      <c r="D139" s="28">
        <f>$C$142</f>
        <v>0.1</v>
      </c>
      <c r="E139" s="1"/>
      <c r="F139" s="1"/>
      <c r="G139" s="1"/>
    </row>
    <row r="140" spans="2:7" ht="15" customHeight="1">
      <c r="B140" s="1"/>
      <c r="C140" s="3"/>
      <c r="E140" s="1"/>
      <c r="F140" s="1"/>
      <c r="G140" s="1"/>
    </row>
    <row r="141" spans="2:7" ht="15" customHeight="1" thickBot="1">
      <c r="B141" s="1"/>
      <c r="C141" s="23" t="s">
        <v>77</v>
      </c>
      <c r="E141" s="1"/>
      <c r="F141" s="1"/>
      <c r="G141" s="1"/>
    </row>
    <row r="142" spans="2:3" ht="15" customHeight="1" thickBot="1">
      <c r="B142" s="26" t="s">
        <v>40</v>
      </c>
      <c r="C142" s="27">
        <v>0.1</v>
      </c>
    </row>
    <row r="143" spans="2:4" ht="15" customHeight="1" thickBot="1">
      <c r="B143" s="23" t="s">
        <v>38</v>
      </c>
      <c r="C143" s="22" t="s">
        <v>39</v>
      </c>
      <c r="D143" s="55" t="s">
        <v>30</v>
      </c>
    </row>
    <row r="144" spans="2:4" ht="15" customHeight="1" thickBot="1">
      <c r="B144" s="3" t="s">
        <v>11</v>
      </c>
      <c r="C144" s="59">
        <f>$C$23</f>
        <v>5424.887871957744</v>
      </c>
      <c r="D144" s="60">
        <f>D23</f>
        <v>6368.937674435182</v>
      </c>
    </row>
    <row r="145" spans="2:4" ht="15" customHeight="1" thickBot="1">
      <c r="B145" s="3" t="s">
        <v>12</v>
      </c>
      <c r="C145" s="59">
        <f>$C$76</f>
        <v>9838.102543086765</v>
      </c>
      <c r="D145" s="60">
        <f>D76</f>
        <v>11796.66666666667</v>
      </c>
    </row>
    <row r="146" spans="2:4" ht="15" customHeight="1" thickBot="1">
      <c r="B146" s="3" t="s">
        <v>13</v>
      </c>
      <c r="C146" s="59">
        <f>$C$129</f>
        <v>16439.022076512683</v>
      </c>
      <c r="D146" s="60">
        <f>D129</f>
        <v>19711.69368415114</v>
      </c>
    </row>
  </sheetData>
  <sheetProtection/>
  <mergeCells count="15">
    <mergeCell ref="G58:G59"/>
    <mergeCell ref="C5:C6"/>
    <mergeCell ref="D5:D6"/>
    <mergeCell ref="E5:E6"/>
    <mergeCell ref="F5:F6"/>
    <mergeCell ref="G111:G112"/>
    <mergeCell ref="C111:C112"/>
    <mergeCell ref="D111:D112"/>
    <mergeCell ref="E111:E112"/>
    <mergeCell ref="F111:F112"/>
    <mergeCell ref="G5:G6"/>
    <mergeCell ref="C58:C59"/>
    <mergeCell ref="D58:D59"/>
    <mergeCell ref="E58:E59"/>
    <mergeCell ref="F58:F59"/>
  </mergeCells>
  <printOptions/>
  <pageMargins left="0.3" right="0.3" top="0.7" bottom="0.7" header="0.5" footer="0.5"/>
  <pageSetup orientation="portrait" paperSize="9" scale="80"/>
  <headerFooter alignWithMargins="0">
    <oddHeader>&amp;LFiche 2&amp;CCoûtEfficacité.xls&amp;R</oddHeader>
    <oddFooter>&amp;L&amp;C- &amp;P -&amp;R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2006-07-20T17:53:45Z</cp:lastPrinted>
  <dcterms:created xsi:type="dcterms:W3CDTF">2000-07-20T20:27:30Z</dcterms:created>
  <dcterms:modified xsi:type="dcterms:W3CDTF">2015-10-15T17:52:53Z</dcterms:modified>
  <cp:category/>
  <cp:version/>
  <cp:contentType/>
  <cp:contentStatus/>
</cp:coreProperties>
</file>