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460" windowWidth="20600" windowHeight="15360" tabRatio="544" activeTab="0"/>
  </bookViews>
  <sheets>
    <sheet name=" Casd'Etude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<sst xmlns="http://schemas.openxmlformats.org/spreadsheetml/2006/main" count="225" uniqueCount="66">
  <si>
    <t>la confiance que le programme soit valable sur le plan socio-économique.</t>
  </si>
  <si>
    <t>Implications du scénario de 10%:</t>
  </si>
  <si>
    <t>Programme de Vulgarisation Agricole:</t>
  </si>
  <si>
    <t>Période:</t>
  </si>
  <si>
    <t>1.  Scénario préliminaire:</t>
  </si>
  <si>
    <t>Paramètre:</t>
  </si>
  <si>
    <t>Valeur:</t>
  </si>
  <si>
    <t>Taux d'épargne:</t>
  </si>
  <si>
    <t>s</t>
  </si>
  <si>
    <t>Coefficient du capital</t>
  </si>
  <si>
    <t>k</t>
  </si>
  <si>
    <t>Taux Soutenable de Croissance du PNB</t>
  </si>
  <si>
    <t>r = s/k</t>
  </si>
  <si>
    <t>Taux de croissance démographique</t>
  </si>
  <si>
    <t>p</t>
  </si>
  <si>
    <t>Taux de croissance du PNB par tête</t>
  </si>
  <si>
    <t>z = r-p</t>
  </si>
  <si>
    <t>PNB en période i, en milliards</t>
  </si>
  <si>
    <t>Yi</t>
  </si>
  <si>
    <t>Population en période i, en millions</t>
  </si>
  <si>
    <t>Pi</t>
  </si>
  <si>
    <t>PNB par tête en période i</t>
  </si>
  <si>
    <t>Zi = Yi/Pi</t>
  </si>
  <si>
    <t>Taux d'impôts</t>
  </si>
  <si>
    <t>Ti</t>
  </si>
  <si>
    <t xml:space="preserve">Recettes fiscales </t>
  </si>
  <si>
    <t>Rgi = Ti(Yi)</t>
  </si>
  <si>
    <t>Revenu National Disponible</t>
  </si>
  <si>
    <t>Rni = Yi-Rgi</t>
  </si>
  <si>
    <t>Revenu Disponible par tête</t>
  </si>
  <si>
    <t>(Yi-Rgi)/Pi</t>
  </si>
  <si>
    <t>2.  Epargne à 10%:</t>
  </si>
  <si>
    <t>3.  Epargne à 8%:</t>
  </si>
  <si>
    <t>Rni= Yi-Rgi</t>
  </si>
  <si>
    <t>Implications du scénario de 8%:</t>
  </si>
  <si>
    <t>des intrants et des extrants (voir le risque du hasard moral, par exemple).</t>
  </si>
  <si>
    <t>PNB en période i, en millions</t>
  </si>
  <si>
    <t>un montant d'investissement pareil géré par le secteur privé.  On ne tire pas forçement la conclusion unique que le privé ferait</t>
  </si>
  <si>
    <t>Au cas que les recettes fiscales couvrent dans l'immédiat le montant des dépenses sur le programme, on n'a pas besoin de faire</t>
  </si>
  <si>
    <t>une analyse plus profonde.  Vu l'effet positif sur le niveau du PNB par tête et sur le niveau du Revenu Disponible (RD)  par tête,</t>
  </si>
  <si>
    <t>Données de graphique du Modèle Harrod-Domar</t>
  </si>
  <si>
    <t>PNB par tête</t>
  </si>
  <si>
    <t xml:space="preserve">Le Modèle Harrod-Domar </t>
  </si>
  <si>
    <t xml:space="preserve">Résultats du cas d'étude: </t>
  </si>
  <si>
    <t>Recettes fiscales par tête</t>
  </si>
  <si>
    <t>recettes fiscales supplémentaires</t>
  </si>
  <si>
    <t>Coût du programme</t>
  </si>
  <si>
    <t xml:space="preserve">Puisque les recettes supplémentaires ne couvrent le coût du programme jusquà  l'année 10, on doit considérer plusieurs choix.  </t>
  </si>
  <si>
    <t>D'abord, on peut annuler le programme faute du manque de moyens de financement.  Deuxièmement, on peut chercher un</t>
  </si>
  <si>
    <t>financement sous forme d'un prêt.  Dans ce cas, il reste le choix d'un taux d'intérêt, l'échéance du prêt, ou un financement privé</t>
  </si>
  <si>
    <t>sous forme d'un OPA.  Afin d'apprécier ces choix, il faut entendre un analyse financière dont un module sur ce sujet fait partie</t>
  </si>
  <si>
    <t>de cette exposition.  Finalement, on peut considérer une hausse du taux des recettes fiscales à un niveau afin d'éviter le besoin</t>
  </si>
  <si>
    <t>d'un financement supplémentaire.  Dans ce cas, il faut aussi comprendre l'impact d'une hausse du taux fiscal sur le taux de</t>
  </si>
  <si>
    <t>croissance économique.  Une hausse du taux fiscal portera un effet sur le taux d'épargne (négatif afin de combler la diminution</t>
  </si>
  <si>
    <t>des dépenses de consommation. De plus, il se peut bien qu'une hausse du taux fiscal portera aussi l'effet d'une augmentation</t>
  </si>
  <si>
    <t>du coefficient capital-croissance, vu les frais exceptionnels d'administration dans l'exécution de l'investissement par rapport à</t>
  </si>
  <si>
    <t>mieux dans toutes les circonstance sans qu'on tient compte des distortions qui peuvent avoir lieu dans la fixation de prix au niveaux</t>
  </si>
  <si>
    <t>recettes fiscales supplémentaires cumulées</t>
  </si>
  <si>
    <t>décision</t>
  </si>
  <si>
    <t xml:space="preserve"> </t>
  </si>
  <si>
    <t>on peut constater que le programme est valable.  Il va falloir quand-même établir les indicateurs supplémentaires du succès</t>
  </si>
  <si>
    <t xml:space="preserve">du programme (voir, par exemple, les effets sur l'indice de l'inégalité des revenus portés par l'adoption du programme), </t>
  </si>
  <si>
    <t xml:space="preserve">y compris les effets sur la stabilisation (à revoir l'indice du risque macroéconomique, soit &lt;&lt;l'indice de misère&gt;&gt;). </t>
  </si>
  <si>
    <t xml:space="preserve">Si le programme ne porte des effets pervers sur les inégalités, ni sur l'indice du risque macroéconomique,  on a encore </t>
  </si>
  <si>
    <t>Tableau d'évaluation</t>
  </si>
  <si>
    <t>(RNIi-Rgi)/Pi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</si>
</sst>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##\ ###\ ###"/>
  </numFmts>
  <fonts count="50">
    <font>
      <sz val="12"/>
      <name val="Helv"/>
      <family val="0"/>
    </font>
    <font>
      <sz val="12"/>
      <color indexed="8"/>
      <name val="Helvetica"/>
      <family val="2"/>
    </font>
    <font>
      <b/>
      <sz val="12"/>
      <name val="Helv"/>
      <family val="0"/>
    </font>
    <font>
      <sz val="8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b/>
      <sz val="10"/>
      <name val="Helv"/>
      <family val="0"/>
    </font>
    <font>
      <sz val="9"/>
      <name val="Helv"/>
      <family val="0"/>
    </font>
    <font>
      <b/>
      <sz val="14"/>
      <name val="Helv"/>
      <family val="0"/>
    </font>
    <font>
      <sz val="14"/>
      <name val="Helv"/>
      <family val="0"/>
    </font>
    <font>
      <b/>
      <sz val="14"/>
      <color indexed="12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Helvetica"/>
      <family val="2"/>
    </font>
    <font>
      <b/>
      <sz val="13"/>
      <color indexed="54"/>
      <name val="Helvetica"/>
      <family val="2"/>
    </font>
    <font>
      <b/>
      <sz val="11"/>
      <color indexed="54"/>
      <name val="Helvetica"/>
      <family val="2"/>
    </font>
    <font>
      <sz val="12"/>
      <color indexed="17"/>
      <name val="Helvetica"/>
      <family val="2"/>
    </font>
    <font>
      <sz val="12"/>
      <color indexed="14"/>
      <name val="Helvetica"/>
      <family val="2"/>
    </font>
    <font>
      <sz val="12"/>
      <color indexed="60"/>
      <name val="Helvetica"/>
      <family val="2"/>
    </font>
    <font>
      <sz val="12"/>
      <color indexed="62"/>
      <name val="Helvetica"/>
      <family val="2"/>
    </font>
    <font>
      <b/>
      <sz val="12"/>
      <color indexed="63"/>
      <name val="Helvetica"/>
      <family val="2"/>
    </font>
    <font>
      <b/>
      <sz val="12"/>
      <color indexed="52"/>
      <name val="Helvetica"/>
      <family val="2"/>
    </font>
    <font>
      <sz val="12"/>
      <color indexed="52"/>
      <name val="Helvetica"/>
      <family val="2"/>
    </font>
    <font>
      <b/>
      <sz val="12"/>
      <color indexed="9"/>
      <name val="Helvetica"/>
      <family val="2"/>
    </font>
    <font>
      <sz val="12"/>
      <color indexed="10"/>
      <name val="Helvetica"/>
      <family val="2"/>
    </font>
    <font>
      <i/>
      <sz val="12"/>
      <color indexed="23"/>
      <name val="Helvetica"/>
      <family val="2"/>
    </font>
    <font>
      <b/>
      <sz val="12"/>
      <color indexed="8"/>
      <name val="Helvetica"/>
      <family val="2"/>
    </font>
    <font>
      <sz val="12"/>
      <color indexed="9"/>
      <name val="Helvetica"/>
      <family val="2"/>
    </font>
    <font>
      <sz val="8"/>
      <color indexed="8"/>
      <name val="Helv"/>
      <family val="0"/>
    </font>
    <font>
      <b/>
      <sz val="9"/>
      <color indexed="8"/>
      <name val="Helv"/>
      <family val="0"/>
    </font>
    <font>
      <sz val="7.35"/>
      <color indexed="8"/>
      <name val="Helv"/>
      <family val="0"/>
    </font>
    <font>
      <sz val="12"/>
      <color indexed="8"/>
      <name val="Helv"/>
      <family val="0"/>
    </font>
    <font>
      <sz val="9"/>
      <color indexed="8"/>
      <name val="Helv"/>
      <family val="0"/>
    </font>
    <font>
      <sz val="8.25"/>
      <color indexed="8"/>
      <name val="Helv"/>
      <family val="0"/>
    </font>
    <font>
      <sz val="12"/>
      <color theme="1"/>
      <name val="Helvetica"/>
      <family val="2"/>
    </font>
    <font>
      <sz val="12"/>
      <color theme="0"/>
      <name val="Helvetica"/>
      <family val="2"/>
    </font>
    <font>
      <sz val="12"/>
      <color rgb="FF9C0006"/>
      <name val="Helvetica"/>
      <family val="2"/>
    </font>
    <font>
      <b/>
      <sz val="12"/>
      <color rgb="FFFA7D00"/>
      <name val="Helvetica"/>
      <family val="2"/>
    </font>
    <font>
      <b/>
      <sz val="12"/>
      <color theme="0"/>
      <name val="Helvetica"/>
      <family val="2"/>
    </font>
    <font>
      <i/>
      <sz val="12"/>
      <color rgb="FF7F7F7F"/>
      <name val="Helvetica"/>
      <family val="2"/>
    </font>
    <font>
      <sz val="12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2"/>
      <color rgb="FF3F3F76"/>
      <name val="Helvetica"/>
      <family val="2"/>
    </font>
    <font>
      <sz val="12"/>
      <color rgb="FFFA7D00"/>
      <name val="Helvetica"/>
      <family val="2"/>
    </font>
    <font>
      <sz val="12"/>
      <color rgb="FF9C5700"/>
      <name val="Helvetica"/>
      <family val="2"/>
    </font>
    <font>
      <b/>
      <sz val="12"/>
      <color rgb="FF3F3F3F"/>
      <name val="Helvetica"/>
      <family val="2"/>
    </font>
    <font>
      <sz val="18"/>
      <color theme="3"/>
      <name val="Calibri Light"/>
      <family val="2"/>
    </font>
    <font>
      <b/>
      <sz val="12"/>
      <color theme="1"/>
      <name val="Helvetica"/>
      <family val="2"/>
    </font>
    <font>
      <sz val="12"/>
      <color rgb="FFFF0000"/>
      <name val="Helvetic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Down"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10" fontId="4" fillId="0" borderId="15" xfId="0" applyNumberFormat="1" applyFont="1" applyBorder="1" applyAlignment="1">
      <alignment horizontal="right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164" fontId="4" fillId="0" borderId="15" xfId="0" applyNumberFormat="1" applyFont="1" applyBorder="1" applyAlignment="1">
      <alignment horizontal="right"/>
    </xf>
    <xf numFmtId="0" fontId="4" fillId="33" borderId="2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" fontId="4" fillId="0" borderId="25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19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/>
    </xf>
    <xf numFmtId="0" fontId="0" fillId="0" borderId="0" xfId="0" applyFont="1" applyAlignment="1">
      <alignment horizontal="right"/>
    </xf>
    <xf numFmtId="10" fontId="4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6" fontId="4" fillId="0" borderId="25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/>
    </xf>
    <xf numFmtId="166" fontId="4" fillId="0" borderId="13" xfId="0" applyNumberFormat="1" applyFont="1" applyBorder="1" applyAlignment="1">
      <alignment horizontal="right"/>
    </xf>
    <xf numFmtId="166" fontId="4" fillId="34" borderId="13" xfId="0" applyNumberFormat="1" applyFont="1" applyFill="1" applyBorder="1" applyAlignment="1">
      <alignment/>
    </xf>
    <xf numFmtId="166" fontId="6" fillId="0" borderId="25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/>
    </xf>
    <xf numFmtId="2" fontId="4" fillId="0" borderId="25" xfId="0" applyNumberFormat="1" applyFont="1" applyBorder="1" applyAlignment="1">
      <alignment horizontal="right"/>
    </xf>
    <xf numFmtId="2" fontId="0" fillId="0" borderId="29" xfId="0" applyNumberFormat="1" applyFont="1" applyBorder="1" applyAlignment="1">
      <alignment/>
    </xf>
    <xf numFmtId="166" fontId="6" fillId="34" borderId="13" xfId="0" applyNumberFormat="1" applyFont="1" applyFill="1" applyBorder="1" applyAlignment="1">
      <alignment/>
    </xf>
    <xf numFmtId="166" fontId="6" fillId="35" borderId="13" xfId="0" applyNumberFormat="1" applyFont="1" applyFill="1" applyBorder="1" applyAlignment="1">
      <alignment/>
    </xf>
    <xf numFmtId="2" fontId="6" fillId="35" borderId="13" xfId="0" applyNumberFormat="1" applyFont="1" applyFill="1" applyBorder="1" applyAlignment="1">
      <alignment horizontal="center"/>
    </xf>
    <xf numFmtId="10" fontId="6" fillId="36" borderId="15" xfId="0" applyNumberFormat="1" applyFont="1" applyFill="1" applyBorder="1" applyAlignment="1">
      <alignment horizontal="right"/>
    </xf>
    <xf numFmtId="10" fontId="4" fillId="36" borderId="15" xfId="0" applyNumberFormat="1" applyFont="1" applyFill="1" applyBorder="1" applyAlignment="1">
      <alignment horizontal="right"/>
    </xf>
    <xf numFmtId="166" fontId="4" fillId="0" borderId="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34" borderId="13" xfId="0" applyNumberFormat="1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2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14" xfId="0" applyFont="1" applyBorder="1" applyAlignment="1">
      <alignment horizontal="right"/>
    </xf>
    <xf numFmtId="10" fontId="9" fillId="0" borderId="15" xfId="0" applyNumberFormat="1" applyFont="1" applyBorder="1" applyAlignment="1">
      <alignment horizontal="right"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0" borderId="19" xfId="0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0" fontId="9" fillId="33" borderId="2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1" fontId="9" fillId="0" borderId="25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/>
    </xf>
    <xf numFmtId="1" fontId="9" fillId="0" borderId="13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/>
    </xf>
    <xf numFmtId="0" fontId="9" fillId="0" borderId="26" xfId="0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9" fillId="0" borderId="19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right"/>
    </xf>
    <xf numFmtId="2" fontId="9" fillId="0" borderId="29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10" fontId="9" fillId="0" borderId="0" xfId="0" applyNumberFormat="1" applyFont="1" applyAlignment="1">
      <alignment horizontal="right"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65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Résultats du Cas Préliminaire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15"/>
          <c:y val="0.14"/>
          <c:w val="0.971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'[1]HarrodDomarSolution.xls'!$C$80</c:f>
              <c:strCache>
                <c:ptCount val="1"/>
                <c:pt idx="0">
                  <c:v>PNB par tête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'[1]HarrodDomarSolution.xls'!$D$79:$N$79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'[1]HarrodDomarSolution.xls'!$D$80:$N$80</c:f>
              <c:numCache>
                <c:ptCount val="11"/>
                <c:pt idx="0">
                  <c:v>19000</c:v>
                </c:pt>
                <c:pt idx="1">
                  <c:v>18999.999999999996</c:v>
                </c:pt>
                <c:pt idx="2">
                  <c:v>18999.999999999996</c:v>
                </c:pt>
                <c:pt idx="3">
                  <c:v>18999.999999999993</c:v>
                </c:pt>
                <c:pt idx="4">
                  <c:v>18999.999999999993</c:v>
                </c:pt>
                <c:pt idx="5">
                  <c:v>18999.999999999993</c:v>
                </c:pt>
                <c:pt idx="6">
                  <c:v>18999.999999999996</c:v>
                </c:pt>
                <c:pt idx="7">
                  <c:v>18999.999999999993</c:v>
                </c:pt>
                <c:pt idx="8">
                  <c:v>18999.999999999993</c:v>
                </c:pt>
                <c:pt idx="9">
                  <c:v>18999.999999999993</c:v>
                </c:pt>
                <c:pt idx="10">
                  <c:v>18999.999999999993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'[1]HarrodDomarSolution.xls'!$C$81</c:f>
              <c:strCache>
                <c:ptCount val="1"/>
                <c:pt idx="0">
                  <c:v>Revenu Disponible par tête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'[1]HarrodDomarSolution.xls'!$D$79:$N$79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'[1]HarrodDomarSolution.xls'!$D$81:$N$81</c:f>
              <c:numCache>
                <c:ptCount val="11"/>
                <c:pt idx="0">
                  <c:v>17100</c:v>
                </c:pt>
                <c:pt idx="1">
                  <c:v>17099.999999999996</c:v>
                </c:pt>
                <c:pt idx="2">
                  <c:v>17099.999999999996</c:v>
                </c:pt>
                <c:pt idx="3">
                  <c:v>17099.999999999993</c:v>
                </c:pt>
                <c:pt idx="4">
                  <c:v>17099.999999999993</c:v>
                </c:pt>
                <c:pt idx="5">
                  <c:v>17099.999999999993</c:v>
                </c:pt>
                <c:pt idx="6">
                  <c:v>17099.999999999996</c:v>
                </c:pt>
                <c:pt idx="7">
                  <c:v>17099.999999999993</c:v>
                </c:pt>
                <c:pt idx="8">
                  <c:v>17099.999999999993</c:v>
                </c:pt>
                <c:pt idx="9">
                  <c:v>17099.999999999993</c:v>
                </c:pt>
                <c:pt idx="10">
                  <c:v>17099.999999999993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'[1]HarrodDomarSolution.xls'!$C$82</c:f>
              <c:strCache>
                <c:ptCount val="1"/>
                <c:pt idx="0">
                  <c:v>Recettes fiscales par tête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'[1]HarrodDomarSolution.xls'!$D$79:$N$79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'[1]HarrodDomarSolution.xls'!$D$82:$N$82</c:f>
              <c:numCache>
                <c:ptCount val="11"/>
                <c:pt idx="0">
                  <c:v>1900</c:v>
                </c:pt>
                <c:pt idx="1">
                  <c:v>1899.9999999999995</c:v>
                </c:pt>
                <c:pt idx="2">
                  <c:v>1899.9999999999998</c:v>
                </c:pt>
                <c:pt idx="3">
                  <c:v>1899.9999999999995</c:v>
                </c:pt>
                <c:pt idx="4">
                  <c:v>1899.9999999999995</c:v>
                </c:pt>
                <c:pt idx="5">
                  <c:v>1899.9999999999993</c:v>
                </c:pt>
                <c:pt idx="6">
                  <c:v>1899.9999999999995</c:v>
                </c:pt>
                <c:pt idx="7">
                  <c:v>1899.9999999999993</c:v>
                </c:pt>
                <c:pt idx="8">
                  <c:v>1899.999999999999</c:v>
                </c:pt>
                <c:pt idx="9">
                  <c:v>1899.999999999999</c:v>
                </c:pt>
                <c:pt idx="10">
                  <c:v>1899.9999999999995</c:v>
                </c:pt>
              </c:numCache>
            </c:numRef>
          </c:val>
          <c:smooth val="0"/>
        </c:ser>
        <c:marker val="1"/>
        <c:axId val="19484593"/>
        <c:axId val="41143610"/>
      </c:lineChart>
      <c:catAx>
        <c:axId val="19484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41143610"/>
        <c:crosses val="autoZero"/>
        <c:auto val="1"/>
        <c:lblOffset val="100"/>
        <c:tickLblSkip val="1"/>
        <c:noMultiLvlLbl val="0"/>
      </c:catAx>
      <c:valAx>
        <c:axId val="41143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#\ ###\ 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19484593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75"/>
          <c:y val="0.87075"/>
          <c:w val="0.5102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Résultats du Cas à 10 Pourcent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225"/>
          <c:y val="0.14125"/>
          <c:w val="0.971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Sheet8!$C$99</c:f>
              <c:strCache>
                <c:ptCount val="1"/>
                <c:pt idx="0">
                  <c:v>PNB par tête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Sheet8!$D$98:$N$98</c:f>
              <c:numCache/>
            </c:numRef>
          </c:cat>
          <c:val>
            <c:numRef>
              <c:f>Sheet8!$D$99:$N$99</c:f>
              <c:numCache/>
            </c:numRef>
          </c:val>
          <c:smooth val="0"/>
        </c:ser>
        <c:ser>
          <c:idx val="1"/>
          <c:order val="1"/>
          <c:tx>
            <c:strRef>
              <c:f>Sheet8!$C$100</c:f>
              <c:strCache>
                <c:ptCount val="1"/>
                <c:pt idx="0">
                  <c:v>Revenu Disponible par tête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Sheet8!$D$98:$N$98</c:f>
              <c:numCache/>
            </c:numRef>
          </c:cat>
          <c:val>
            <c:numRef>
              <c:f>Sheet8!$D$100:$N$100</c:f>
              <c:numCache/>
            </c:numRef>
          </c:val>
          <c:smooth val="0"/>
        </c:ser>
        <c:ser>
          <c:idx val="2"/>
          <c:order val="2"/>
          <c:tx>
            <c:strRef>
              <c:f>Sheet8!$C$101</c:f>
              <c:strCache>
                <c:ptCount val="1"/>
                <c:pt idx="0">
                  <c:v>Recettes fiscales par tête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Sheet8!$D$98:$N$98</c:f>
              <c:numCache/>
            </c:numRef>
          </c:cat>
          <c:val>
            <c:numRef>
              <c:f>Sheet8!$D$101:$N$101</c:f>
              <c:numCache/>
            </c:numRef>
          </c:val>
          <c:smooth val="0"/>
        </c:ser>
        <c:marker val="1"/>
        <c:axId val="34748171"/>
        <c:axId val="44298084"/>
      </c:lineChart>
      <c:catAx>
        <c:axId val="34748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44298084"/>
        <c:crosses val="autoZero"/>
        <c:auto val="1"/>
        <c:lblOffset val="100"/>
        <c:tickLblSkip val="1"/>
        <c:noMultiLvlLbl val="0"/>
      </c:catAx>
      <c:valAx>
        <c:axId val="44298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34748171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5"/>
          <c:y val="0.89125"/>
          <c:w val="0.511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Résultats du Cas à 8 Pourcent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225"/>
          <c:y val="0.19475"/>
          <c:w val="0.9715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Sheet8!$C$114</c:f>
              <c:strCache>
                <c:ptCount val="1"/>
                <c:pt idx="0">
                  <c:v>PNB par tête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Sheet8!$D$113:$N$113</c:f>
              <c:numCache/>
            </c:numRef>
          </c:cat>
          <c:val>
            <c:numRef>
              <c:f>Sheet8!$D$114:$N$114</c:f>
              <c:numCache/>
            </c:numRef>
          </c:val>
          <c:smooth val="0"/>
        </c:ser>
        <c:ser>
          <c:idx val="1"/>
          <c:order val="1"/>
          <c:tx>
            <c:strRef>
              <c:f>Sheet8!$C$115</c:f>
              <c:strCache>
                <c:ptCount val="1"/>
                <c:pt idx="0">
                  <c:v>Revenu Disponible par tête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Sheet8!$D$113:$N$113</c:f>
              <c:numCache/>
            </c:numRef>
          </c:cat>
          <c:val>
            <c:numRef>
              <c:f>Sheet8!$D$115:$N$115</c:f>
              <c:numCache/>
            </c:numRef>
          </c:val>
          <c:smooth val="0"/>
        </c:ser>
        <c:ser>
          <c:idx val="2"/>
          <c:order val="2"/>
          <c:tx>
            <c:strRef>
              <c:f>Sheet8!$C$116</c:f>
              <c:strCache>
                <c:ptCount val="1"/>
                <c:pt idx="0">
                  <c:v>Recettes fiscales par tête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Sheet8!$D$113:$N$113</c:f>
              <c:numCache/>
            </c:numRef>
          </c:cat>
          <c:val>
            <c:numRef>
              <c:f>Sheet8!$D$116:$N$116</c:f>
              <c:numCache/>
            </c:numRef>
          </c:val>
          <c:smooth val="0"/>
        </c:ser>
        <c:marker val="1"/>
        <c:axId val="63138437"/>
        <c:axId val="31375022"/>
      </c:lineChart>
      <c:catAx>
        <c:axId val="6313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31375022"/>
        <c:crosses val="autoZero"/>
        <c:auto val="1"/>
        <c:lblOffset val="100"/>
        <c:tickLblSkip val="1"/>
        <c:noMultiLvlLbl val="0"/>
      </c:catAx>
      <c:valAx>
        <c:axId val="31375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63138437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55"/>
          <c:y val="0.8925"/>
          <c:w val="0.605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2276475</xdr:colOff>
      <xdr:row>82</xdr:row>
      <xdr:rowOff>9525</xdr:rowOff>
    </xdr:from>
    <xdr:to>
      <xdr:col>13</xdr:col>
      <xdr:colOff>419100</xdr:colOff>
      <xdr:row>97</xdr:row>
      <xdr:rowOff>0</xdr:rowOff>
    </xdr:to>
    <xdr:graphicFrame>
      <xdr:nvGraphicFramePr>
        <xdr:cNvPr id="1" name="Chart 1"/>
        <xdr:cNvGraphicFramePr/>
      </xdr:nvGraphicFramePr>
      <xdr:xfrm>
        <a:off x="2276475" y="16849725"/>
        <a:ext cx="7296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97</xdr:row>
      <xdr:rowOff>28575</xdr:rowOff>
    </xdr:from>
    <xdr:to>
      <xdr:col>13</xdr:col>
      <xdr:colOff>428625</xdr:colOff>
      <xdr:row>111</xdr:row>
      <xdr:rowOff>190500</xdr:rowOff>
    </xdr:to>
    <xdr:graphicFrame>
      <xdr:nvGraphicFramePr>
        <xdr:cNvPr id="2" name="Chart 2"/>
        <xdr:cNvGraphicFramePr/>
      </xdr:nvGraphicFramePr>
      <xdr:xfrm>
        <a:off x="2295525" y="19869150"/>
        <a:ext cx="72866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111</xdr:row>
      <xdr:rowOff>190500</xdr:rowOff>
    </xdr:from>
    <xdr:to>
      <xdr:col>13</xdr:col>
      <xdr:colOff>419100</xdr:colOff>
      <xdr:row>126</xdr:row>
      <xdr:rowOff>66675</xdr:rowOff>
    </xdr:to>
    <xdr:graphicFrame>
      <xdr:nvGraphicFramePr>
        <xdr:cNvPr id="3" name="Chart 3"/>
        <xdr:cNvGraphicFramePr/>
      </xdr:nvGraphicFramePr>
      <xdr:xfrm>
        <a:off x="2286000" y="22831425"/>
        <a:ext cx="72866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rrodDomarSol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rrodDomarSolution.xls"/>
    </sheetNames>
    <sheetDataSet>
      <sheetData sheetId="0">
        <row r="79">
          <cell r="D79">
            <v>0</v>
          </cell>
          <cell r="E79">
            <v>1</v>
          </cell>
          <cell r="F79">
            <v>2</v>
          </cell>
          <cell r="G79">
            <v>3</v>
          </cell>
          <cell r="H79">
            <v>4</v>
          </cell>
          <cell r="I79">
            <v>5</v>
          </cell>
          <cell r="J79">
            <v>6</v>
          </cell>
          <cell r="K79">
            <v>7</v>
          </cell>
          <cell r="L79">
            <v>8</v>
          </cell>
          <cell r="M79">
            <v>9</v>
          </cell>
          <cell r="N79">
            <v>10</v>
          </cell>
        </row>
        <row r="80">
          <cell r="C80" t="str">
            <v>PNB par tête</v>
          </cell>
          <cell r="D80">
            <v>19000</v>
          </cell>
          <cell r="E80">
            <v>18999.999999999996</v>
          </cell>
          <cell r="F80">
            <v>18999.999999999996</v>
          </cell>
          <cell r="G80">
            <v>18999.999999999993</v>
          </cell>
          <cell r="H80">
            <v>18999.999999999993</v>
          </cell>
          <cell r="I80">
            <v>18999.999999999993</v>
          </cell>
          <cell r="J80">
            <v>18999.999999999996</v>
          </cell>
          <cell r="K80">
            <v>18999.999999999993</v>
          </cell>
          <cell r="L80">
            <v>18999.999999999993</v>
          </cell>
          <cell r="M80">
            <v>18999.999999999993</v>
          </cell>
          <cell r="N80">
            <v>18999.999999999993</v>
          </cell>
        </row>
        <row r="81">
          <cell r="C81" t="str">
            <v>Revenu Disponible par tête</v>
          </cell>
          <cell r="D81">
            <v>17100</v>
          </cell>
          <cell r="E81">
            <v>17099.999999999996</v>
          </cell>
          <cell r="F81">
            <v>17099.999999999996</v>
          </cell>
          <cell r="G81">
            <v>17099.999999999993</v>
          </cell>
          <cell r="H81">
            <v>17099.999999999993</v>
          </cell>
          <cell r="I81">
            <v>17099.999999999993</v>
          </cell>
          <cell r="J81">
            <v>17099.999999999996</v>
          </cell>
          <cell r="K81">
            <v>17099.999999999993</v>
          </cell>
          <cell r="L81">
            <v>17099.999999999993</v>
          </cell>
          <cell r="M81">
            <v>17099.999999999993</v>
          </cell>
          <cell r="N81">
            <v>17099.999999999993</v>
          </cell>
        </row>
        <row r="82">
          <cell r="C82" t="str">
            <v>Recettes fiscales par tête</v>
          </cell>
          <cell r="D82">
            <v>1900</v>
          </cell>
          <cell r="E82">
            <v>1899.9999999999995</v>
          </cell>
          <cell r="F82">
            <v>1899.9999999999998</v>
          </cell>
          <cell r="G82">
            <v>1899.9999999999995</v>
          </cell>
          <cell r="H82">
            <v>1899.9999999999995</v>
          </cell>
          <cell r="I82">
            <v>1899.9999999999993</v>
          </cell>
          <cell r="J82">
            <v>1899.9999999999995</v>
          </cell>
          <cell r="K82">
            <v>1899.9999999999993</v>
          </cell>
          <cell r="L82">
            <v>1899.999999999999</v>
          </cell>
          <cell r="M82">
            <v>1899.999999999999</v>
          </cell>
          <cell r="N82">
            <v>1899.9999999999995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tabSelected="1" zoomScalePageLayoutView="0" workbookViewId="0" topLeftCell="A1">
      <selection activeCell="A1" sqref="A1"/>
    </sheetView>
  </sheetViews>
  <sheetFormatPr defaultColWidth="11.5546875" defaultRowHeight="15.75"/>
  <cols>
    <col min="1" max="1" width="38.10546875" style="76" bestFit="1" customWidth="1"/>
    <col min="2" max="2" width="11.99609375" style="76" customWidth="1"/>
    <col min="3" max="3" width="6.99609375" style="77" customWidth="1"/>
    <col min="4" max="4" width="7.6640625" style="76" customWidth="1"/>
    <col min="5" max="14" width="6.10546875" style="76" customWidth="1"/>
    <col min="15" max="15" width="1.99609375" style="76" customWidth="1"/>
    <col min="16" max="16" width="2.4453125" style="76" customWidth="1"/>
    <col min="17" max="17" width="2.4453125" style="82" customWidth="1"/>
    <col min="18" max="29" width="5.6640625" style="82" customWidth="1"/>
    <col min="30" max="16384" width="10.6640625" style="76" customWidth="1"/>
  </cols>
  <sheetData>
    <row r="1" spans="6:10" ht="16.5" customHeight="1" thickBot="1">
      <c r="F1" s="78"/>
      <c r="G1" s="79"/>
      <c r="H1" s="80" t="s">
        <v>42</v>
      </c>
      <c r="I1" s="79"/>
      <c r="J1" s="81"/>
    </row>
    <row r="2" ht="18.75" customHeight="1">
      <c r="H2" s="83" t="s">
        <v>64</v>
      </c>
    </row>
    <row r="3" spans="2:14" ht="16.5" customHeight="1">
      <c r="B3" s="84"/>
      <c r="D3" s="84"/>
      <c r="E3" s="84"/>
      <c r="F3" s="84"/>
      <c r="G3" s="84"/>
      <c r="H3" s="83" t="s">
        <v>2</v>
      </c>
      <c r="I3" s="84"/>
      <c r="J3" s="84"/>
      <c r="K3" s="84"/>
      <c r="L3" s="84"/>
      <c r="M3" s="84"/>
      <c r="N3" s="84"/>
    </row>
    <row r="4" spans="4:27" ht="18.75" thickBot="1">
      <c r="D4" s="83" t="s">
        <v>3</v>
      </c>
      <c r="E4" s="84"/>
      <c r="F4" s="84"/>
      <c r="G4" s="84"/>
      <c r="H4" s="84"/>
      <c r="I4" s="84"/>
      <c r="J4" s="84"/>
      <c r="K4" s="84"/>
      <c r="L4" s="84"/>
      <c r="M4" s="84"/>
      <c r="N4" s="84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18.75" thickBot="1">
      <c r="A5" s="85" t="s">
        <v>4</v>
      </c>
      <c r="B5" s="83" t="s">
        <v>5</v>
      </c>
      <c r="C5" s="83" t="s">
        <v>6</v>
      </c>
      <c r="D5" s="86">
        <v>0</v>
      </c>
      <c r="E5" s="86">
        <v>1</v>
      </c>
      <c r="F5" s="86">
        <v>2</v>
      </c>
      <c r="G5" s="86">
        <v>3</v>
      </c>
      <c r="H5" s="86">
        <v>4</v>
      </c>
      <c r="I5" s="86">
        <v>5</v>
      </c>
      <c r="J5" s="86">
        <v>6</v>
      </c>
      <c r="K5" s="86">
        <v>7</v>
      </c>
      <c r="L5" s="86">
        <v>8</v>
      </c>
      <c r="M5" s="86">
        <v>9</v>
      </c>
      <c r="N5" s="86">
        <v>10</v>
      </c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 ht="18.75" thickBot="1">
      <c r="A6" s="87" t="s">
        <v>7</v>
      </c>
      <c r="B6" s="88" t="s">
        <v>8</v>
      </c>
      <c r="C6" s="89"/>
      <c r="D6" s="90"/>
      <c r="E6" s="91"/>
      <c r="F6" s="91"/>
      <c r="G6" s="91"/>
      <c r="H6" s="91"/>
      <c r="I6" s="91"/>
      <c r="J6" s="91"/>
      <c r="K6" s="91"/>
      <c r="L6" s="91"/>
      <c r="M6" s="91"/>
      <c r="N6" s="92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</row>
    <row r="7" spans="1:27" ht="18.75" thickBot="1">
      <c r="A7" s="87" t="s">
        <v>9</v>
      </c>
      <c r="B7" s="93" t="s">
        <v>10</v>
      </c>
      <c r="C7" s="94"/>
      <c r="D7" s="95"/>
      <c r="E7" s="96"/>
      <c r="F7" s="96"/>
      <c r="G7" s="96"/>
      <c r="H7" s="96"/>
      <c r="I7" s="96"/>
      <c r="J7" s="96"/>
      <c r="K7" s="96"/>
      <c r="L7" s="96"/>
      <c r="M7" s="96"/>
      <c r="N7" s="97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</row>
    <row r="8" spans="1:14" ht="18.75" thickBot="1">
      <c r="A8" s="87" t="s">
        <v>11</v>
      </c>
      <c r="B8" s="93" t="s">
        <v>12</v>
      </c>
      <c r="C8" s="89"/>
      <c r="D8" s="95"/>
      <c r="E8" s="96"/>
      <c r="F8" s="96"/>
      <c r="G8" s="96"/>
      <c r="H8" s="96"/>
      <c r="I8" s="96"/>
      <c r="J8" s="96"/>
      <c r="K8" s="96"/>
      <c r="L8" s="96"/>
      <c r="M8" s="96"/>
      <c r="N8" s="97"/>
    </row>
    <row r="9" spans="1:14" ht="18.75" thickBot="1">
      <c r="A9" s="87" t="s">
        <v>13</v>
      </c>
      <c r="B9" s="93" t="s">
        <v>14</v>
      </c>
      <c r="C9" s="89"/>
      <c r="D9" s="95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18.75" thickBot="1">
      <c r="A10" s="87" t="s">
        <v>15</v>
      </c>
      <c r="B10" s="93" t="s">
        <v>16</v>
      </c>
      <c r="C10" s="89"/>
      <c r="D10" s="98"/>
      <c r="E10" s="99"/>
      <c r="F10" s="99"/>
      <c r="G10" s="99"/>
      <c r="H10" s="99"/>
      <c r="I10" s="99"/>
      <c r="J10" s="99"/>
      <c r="K10" s="99"/>
      <c r="L10" s="99"/>
      <c r="M10" s="99"/>
      <c r="N10" s="100"/>
    </row>
    <row r="11" spans="1:14" ht="18.75" thickBot="1">
      <c r="A11" s="87" t="s">
        <v>17</v>
      </c>
      <c r="B11" s="93" t="s">
        <v>18</v>
      </c>
      <c r="C11" s="101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3"/>
    </row>
    <row r="12" spans="1:14" ht="18.75" thickBot="1">
      <c r="A12" s="87" t="s">
        <v>19</v>
      </c>
      <c r="B12" s="93" t="s">
        <v>20</v>
      </c>
      <c r="C12" s="101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18.75" thickBot="1">
      <c r="A13" s="87" t="s">
        <v>21</v>
      </c>
      <c r="B13" s="93" t="s">
        <v>22</v>
      </c>
      <c r="C13" s="101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</row>
    <row r="14" spans="1:14" ht="18.75" thickBot="1">
      <c r="A14" s="87" t="s">
        <v>23</v>
      </c>
      <c r="B14" s="93" t="s">
        <v>24</v>
      </c>
      <c r="C14" s="94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1:14" ht="18.75" thickBot="1">
      <c r="A15" s="87" t="s">
        <v>25</v>
      </c>
      <c r="B15" s="93" t="s">
        <v>26</v>
      </c>
      <c r="C15" s="105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</row>
    <row r="16" spans="1:14" s="82" customFormat="1" ht="18.75" thickBot="1">
      <c r="A16" s="106" t="s">
        <v>27</v>
      </c>
      <c r="B16" s="107" t="s">
        <v>28</v>
      </c>
      <c r="C16" s="108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  <row r="17" spans="1:14" s="82" customFormat="1" ht="18.75" thickBot="1">
      <c r="A17" s="106" t="s">
        <v>29</v>
      </c>
      <c r="B17" s="109" t="s">
        <v>65</v>
      </c>
      <c r="C17" s="110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</row>
    <row r="18" spans="1:14" s="82" customFormat="1" ht="18">
      <c r="A18" s="106"/>
      <c r="B18" s="111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 s="82" customFormat="1" ht="18">
      <c r="A19" s="106"/>
      <c r="B19" s="111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2:14" ht="18.75" thickBot="1">
      <c r="B20" s="76" t="s">
        <v>59</v>
      </c>
      <c r="D20" s="83" t="s">
        <v>3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8.75" thickBot="1">
      <c r="A21" s="85" t="s">
        <v>31</v>
      </c>
      <c r="B21" s="83" t="s">
        <v>5</v>
      </c>
      <c r="C21" s="83" t="s">
        <v>6</v>
      </c>
      <c r="D21" s="86">
        <v>0</v>
      </c>
      <c r="E21" s="86">
        <v>1</v>
      </c>
      <c r="F21" s="86">
        <v>2</v>
      </c>
      <c r="G21" s="86">
        <v>3</v>
      </c>
      <c r="H21" s="86">
        <v>4</v>
      </c>
      <c r="I21" s="86">
        <v>5</v>
      </c>
      <c r="J21" s="86">
        <v>6</v>
      </c>
      <c r="K21" s="86">
        <v>7</v>
      </c>
      <c r="L21" s="86">
        <v>8</v>
      </c>
      <c r="M21" s="86">
        <v>9</v>
      </c>
      <c r="N21" s="86">
        <v>10</v>
      </c>
    </row>
    <row r="22" spans="1:14" ht="18.75" thickBot="1">
      <c r="A22" s="87" t="s">
        <v>7</v>
      </c>
      <c r="B22" s="88" t="s">
        <v>8</v>
      </c>
      <c r="C22" s="89"/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2"/>
    </row>
    <row r="23" spans="1:14" ht="18.75" thickBot="1">
      <c r="A23" s="87" t="s">
        <v>9</v>
      </c>
      <c r="B23" s="93" t="s">
        <v>10</v>
      </c>
      <c r="C23" s="94"/>
      <c r="D23" s="95"/>
      <c r="E23" s="96"/>
      <c r="F23" s="96"/>
      <c r="G23" s="96"/>
      <c r="H23" s="96"/>
      <c r="I23" s="96"/>
      <c r="J23" s="96"/>
      <c r="K23" s="96"/>
      <c r="L23" s="96"/>
      <c r="M23" s="96"/>
      <c r="N23" s="97"/>
    </row>
    <row r="24" spans="1:14" ht="18.75" thickBot="1">
      <c r="A24" s="87" t="s">
        <v>11</v>
      </c>
      <c r="B24" s="93" t="s">
        <v>12</v>
      </c>
      <c r="C24" s="89"/>
      <c r="D24" s="95"/>
      <c r="E24" s="96"/>
      <c r="F24" s="96"/>
      <c r="G24" s="96"/>
      <c r="H24" s="96"/>
      <c r="I24" s="96"/>
      <c r="J24" s="96"/>
      <c r="K24" s="96"/>
      <c r="L24" s="96"/>
      <c r="M24" s="96"/>
      <c r="N24" s="97"/>
    </row>
    <row r="25" spans="1:14" ht="18.75" thickBot="1">
      <c r="A25" s="87" t="s">
        <v>13</v>
      </c>
      <c r="B25" s="93" t="s">
        <v>14</v>
      </c>
      <c r="C25" s="89"/>
      <c r="D25" s="95"/>
      <c r="E25" s="96"/>
      <c r="F25" s="96"/>
      <c r="G25" s="96"/>
      <c r="H25" s="96"/>
      <c r="I25" s="96"/>
      <c r="J25" s="96"/>
      <c r="K25" s="96"/>
      <c r="L25" s="96"/>
      <c r="M25" s="96"/>
      <c r="N25" s="97"/>
    </row>
    <row r="26" spans="1:14" ht="18.75" thickBot="1">
      <c r="A26" s="87" t="s">
        <v>15</v>
      </c>
      <c r="B26" s="93" t="s">
        <v>16</v>
      </c>
      <c r="C26" s="89"/>
      <c r="D26" s="98"/>
      <c r="E26" s="99"/>
      <c r="F26" s="99"/>
      <c r="G26" s="99"/>
      <c r="H26" s="99"/>
      <c r="I26" s="99"/>
      <c r="J26" s="99"/>
      <c r="K26" s="99"/>
      <c r="L26" s="99"/>
      <c r="M26" s="99"/>
      <c r="N26" s="100"/>
    </row>
    <row r="27" spans="1:14" ht="18.75" thickBot="1">
      <c r="A27" s="87" t="s">
        <v>17</v>
      </c>
      <c r="B27" s="93" t="s">
        <v>18</v>
      </c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</row>
    <row r="28" spans="1:14" ht="18.75" thickBot="1">
      <c r="A28" s="87" t="s">
        <v>19</v>
      </c>
      <c r="B28" s="93" t="s">
        <v>20</v>
      </c>
      <c r="C28" s="101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1:14" ht="18.75" thickBot="1">
      <c r="A29" s="87" t="s">
        <v>21</v>
      </c>
      <c r="B29" s="93" t="s">
        <v>22</v>
      </c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8.75" thickBot="1">
      <c r="A30" s="87" t="s">
        <v>23</v>
      </c>
      <c r="B30" s="93" t="s">
        <v>24</v>
      </c>
      <c r="C30" s="94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1:14" ht="18.75" thickBot="1">
      <c r="A31" s="87" t="s">
        <v>25</v>
      </c>
      <c r="B31" s="93" t="s">
        <v>26</v>
      </c>
      <c r="C31" s="105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4" s="82" customFormat="1" ht="18.75" thickBot="1">
      <c r="A32" s="106" t="s">
        <v>27</v>
      </c>
      <c r="B32" s="107" t="s">
        <v>28</v>
      </c>
      <c r="C32" s="108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s="82" customFormat="1" ht="18.75" thickBot="1">
      <c r="A33" s="106" t="s">
        <v>29</v>
      </c>
      <c r="B33" s="109" t="s">
        <v>65</v>
      </c>
      <c r="C33" s="110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s="82" customFormat="1" ht="18.75" thickBot="1">
      <c r="A34" s="106"/>
      <c r="B34" s="112"/>
      <c r="C34" s="114" t="s">
        <v>45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s="82" customFormat="1" ht="18.75" thickBot="1">
      <c r="A35" s="106"/>
      <c r="B35" s="112"/>
      <c r="C35" s="114" t="s">
        <v>57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s="82" customFormat="1" ht="18.75" thickBot="1">
      <c r="A36" s="106"/>
      <c r="B36" s="112"/>
      <c r="C36" s="111" t="s">
        <v>46</v>
      </c>
      <c r="D36" s="102"/>
      <c r="E36" s="102"/>
      <c r="F36" s="104"/>
      <c r="G36" s="104"/>
      <c r="H36" s="104"/>
      <c r="I36" s="104"/>
      <c r="J36" s="104"/>
      <c r="K36" s="104"/>
      <c r="L36" s="104"/>
      <c r="M36" s="104"/>
      <c r="N36" s="104"/>
    </row>
    <row r="37" spans="1:14" s="82" customFormat="1" ht="18.75" thickBot="1">
      <c r="A37" s="106"/>
      <c r="B37" s="112"/>
      <c r="C37" s="111" t="s">
        <v>58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</row>
    <row r="38" spans="1:14" s="82" customFormat="1" ht="18">
      <c r="A38" s="106"/>
      <c r="B38" s="116" t="s">
        <v>1</v>
      </c>
      <c r="C38" s="112"/>
      <c r="D38" s="111"/>
      <c r="E38" s="117"/>
      <c r="F38" s="117"/>
      <c r="G38" s="117"/>
      <c r="H38" s="117"/>
      <c r="I38" s="117"/>
      <c r="J38" s="117"/>
      <c r="K38" s="117"/>
      <c r="L38" s="117"/>
      <c r="M38" s="117"/>
      <c r="N38" s="117"/>
    </row>
    <row r="39" spans="1:14" s="82" customFormat="1" ht="18">
      <c r="A39" s="106"/>
      <c r="B39" s="116"/>
      <c r="C39" s="112"/>
      <c r="D39" s="111"/>
      <c r="E39" s="117"/>
      <c r="F39" s="117"/>
      <c r="G39" s="117"/>
      <c r="H39" s="117"/>
      <c r="I39" s="117"/>
      <c r="J39" s="117"/>
      <c r="K39" s="117"/>
      <c r="L39" s="117"/>
      <c r="M39" s="117"/>
      <c r="N39" s="117"/>
    </row>
    <row r="40" spans="1:14" s="82" customFormat="1" ht="18">
      <c r="A40" s="106"/>
      <c r="B40" s="116"/>
      <c r="C40" s="112"/>
      <c r="D40" s="111"/>
      <c r="E40" s="117"/>
      <c r="F40" s="117"/>
      <c r="G40" s="117"/>
      <c r="H40" s="117"/>
      <c r="I40" s="117"/>
      <c r="J40" s="117"/>
      <c r="K40" s="117"/>
      <c r="L40" s="117"/>
      <c r="M40" s="117"/>
      <c r="N40" s="117"/>
    </row>
    <row r="41" spans="1:14" s="82" customFormat="1" ht="18">
      <c r="A41" s="106"/>
      <c r="B41" s="116"/>
      <c r="C41" s="112"/>
      <c r="D41" s="111"/>
      <c r="E41" s="117"/>
      <c r="F41" s="117"/>
      <c r="G41" s="117"/>
      <c r="H41" s="117"/>
      <c r="I41" s="117"/>
      <c r="J41" s="117"/>
      <c r="K41" s="117"/>
      <c r="L41" s="117"/>
      <c r="M41" s="117"/>
      <c r="N41" s="117"/>
    </row>
    <row r="42" spans="1:14" s="82" customFormat="1" ht="18">
      <c r="A42" s="106"/>
      <c r="B42" s="116"/>
      <c r="C42" s="112"/>
      <c r="D42" s="111"/>
      <c r="E42" s="117"/>
      <c r="F42" s="117"/>
      <c r="G42" s="117"/>
      <c r="H42" s="117"/>
      <c r="I42" s="117"/>
      <c r="J42" s="117"/>
      <c r="K42" s="117"/>
      <c r="L42" s="117"/>
      <c r="M42" s="117"/>
      <c r="N42" s="117"/>
    </row>
    <row r="43" spans="1:11" s="82" customFormat="1" ht="13.5" customHeight="1">
      <c r="A43" s="112"/>
      <c r="B43" s="117"/>
      <c r="C43" s="117"/>
      <c r="D43" s="117"/>
      <c r="E43" s="117"/>
      <c r="F43" s="117"/>
      <c r="G43" s="117"/>
      <c r="H43" s="117"/>
      <c r="I43" s="117"/>
      <c r="J43" s="117"/>
      <c r="K43" s="117"/>
    </row>
    <row r="44" spans="1:11" s="82" customFormat="1" ht="18">
      <c r="A44" s="112"/>
      <c r="B44" s="117"/>
      <c r="C44" s="117"/>
      <c r="D44" s="117"/>
      <c r="E44" s="117"/>
      <c r="F44" s="117"/>
      <c r="G44" s="117"/>
      <c r="H44" s="117"/>
      <c r="I44" s="117"/>
      <c r="J44" s="117"/>
      <c r="K44" s="117"/>
    </row>
    <row r="45" spans="1:11" s="82" customFormat="1" ht="18">
      <c r="A45" s="112"/>
      <c r="B45" s="117"/>
      <c r="C45" s="117"/>
      <c r="D45" s="117"/>
      <c r="E45" s="117"/>
      <c r="F45" s="117"/>
      <c r="G45" s="117"/>
      <c r="H45" s="117"/>
      <c r="I45" s="117"/>
      <c r="J45" s="117"/>
      <c r="K45" s="117"/>
    </row>
    <row r="46" spans="1:11" s="82" customFormat="1" ht="18">
      <c r="A46" s="112"/>
      <c r="B46" s="117"/>
      <c r="C46" s="117"/>
      <c r="D46" s="117"/>
      <c r="E46" s="117"/>
      <c r="F46" s="117"/>
      <c r="G46" s="117"/>
      <c r="H46" s="117"/>
      <c r="I46" s="117"/>
      <c r="J46" s="117"/>
      <c r="K46" s="117"/>
    </row>
    <row r="47" spans="1:11" s="82" customFormat="1" ht="18">
      <c r="A47" s="112"/>
      <c r="B47" s="117"/>
      <c r="C47" s="117"/>
      <c r="D47" s="117"/>
      <c r="E47" s="117"/>
      <c r="F47" s="117"/>
      <c r="G47" s="117"/>
      <c r="H47" s="117"/>
      <c r="I47" s="117"/>
      <c r="J47" s="117"/>
      <c r="K47" s="117"/>
    </row>
    <row r="48" spans="1:11" s="82" customFormat="1" ht="18">
      <c r="A48" s="112"/>
      <c r="B48" s="117"/>
      <c r="C48" s="117"/>
      <c r="D48" s="117"/>
      <c r="E48" s="117"/>
      <c r="F48" s="117"/>
      <c r="G48" s="117"/>
      <c r="H48" s="117"/>
      <c r="I48" s="117"/>
      <c r="J48" s="117"/>
      <c r="K48" s="117"/>
    </row>
    <row r="49" spans="1:11" s="82" customFormat="1" ht="18">
      <c r="A49" s="112"/>
      <c r="B49" s="117"/>
      <c r="C49" s="117"/>
      <c r="D49" s="117"/>
      <c r="E49" s="117"/>
      <c r="F49" s="117"/>
      <c r="G49" s="117"/>
      <c r="H49" s="117"/>
      <c r="I49" s="117"/>
      <c r="J49" s="117"/>
      <c r="K49" s="117"/>
    </row>
    <row r="50" spans="4:14" ht="18.75" thickBot="1">
      <c r="D50" s="83" t="s">
        <v>3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 ht="18.75" thickBot="1">
      <c r="A51" s="85" t="s">
        <v>32</v>
      </c>
      <c r="B51" s="83" t="s">
        <v>5</v>
      </c>
      <c r="C51" s="83" t="s">
        <v>6</v>
      </c>
      <c r="D51" s="86">
        <v>0</v>
      </c>
      <c r="E51" s="86">
        <v>1</v>
      </c>
      <c r="F51" s="86">
        <v>2</v>
      </c>
      <c r="G51" s="86">
        <v>3</v>
      </c>
      <c r="H51" s="86">
        <v>4</v>
      </c>
      <c r="I51" s="86">
        <v>5</v>
      </c>
      <c r="J51" s="86">
        <v>6</v>
      </c>
      <c r="K51" s="86">
        <v>7</v>
      </c>
      <c r="L51" s="86">
        <v>8</v>
      </c>
      <c r="M51" s="86">
        <v>9</v>
      </c>
      <c r="N51" s="86">
        <v>10</v>
      </c>
    </row>
    <row r="52" spans="1:14" ht="18.75" thickBot="1">
      <c r="A52" s="87" t="s">
        <v>7</v>
      </c>
      <c r="B52" s="118" t="s">
        <v>8</v>
      </c>
      <c r="C52" s="89"/>
      <c r="D52" s="90"/>
      <c r="E52" s="91"/>
      <c r="F52" s="91"/>
      <c r="G52" s="91"/>
      <c r="H52" s="91"/>
      <c r="I52" s="91"/>
      <c r="J52" s="91"/>
      <c r="K52" s="91"/>
      <c r="L52" s="91"/>
      <c r="M52" s="91"/>
      <c r="N52" s="92"/>
    </row>
    <row r="53" spans="1:14" ht="18.75" thickBot="1">
      <c r="A53" s="87" t="s">
        <v>9</v>
      </c>
      <c r="B53" s="119" t="s">
        <v>10</v>
      </c>
      <c r="C53" s="94"/>
      <c r="D53" s="95"/>
      <c r="E53" s="96"/>
      <c r="F53" s="96"/>
      <c r="G53" s="96"/>
      <c r="H53" s="96"/>
      <c r="I53" s="96"/>
      <c r="J53" s="96"/>
      <c r="K53" s="96"/>
      <c r="L53" s="96"/>
      <c r="M53" s="96"/>
      <c r="N53" s="97"/>
    </row>
    <row r="54" spans="1:14" ht="18.75" thickBot="1">
      <c r="A54" s="87" t="s">
        <v>11</v>
      </c>
      <c r="B54" s="119" t="s">
        <v>12</v>
      </c>
      <c r="C54" s="89"/>
      <c r="D54" s="95"/>
      <c r="E54" s="96"/>
      <c r="F54" s="96"/>
      <c r="G54" s="96"/>
      <c r="H54" s="96"/>
      <c r="I54" s="96"/>
      <c r="J54" s="96"/>
      <c r="K54" s="96"/>
      <c r="L54" s="96"/>
      <c r="M54" s="96"/>
      <c r="N54" s="97"/>
    </row>
    <row r="55" spans="1:14" ht="18.75" thickBot="1">
      <c r="A55" s="87" t="s">
        <v>13</v>
      </c>
      <c r="B55" s="119" t="s">
        <v>14</v>
      </c>
      <c r="C55" s="89"/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7"/>
    </row>
    <row r="56" spans="1:14" ht="18.75" thickBot="1">
      <c r="A56" s="87" t="s">
        <v>15</v>
      </c>
      <c r="B56" s="119" t="s">
        <v>16</v>
      </c>
      <c r="C56" s="89"/>
      <c r="D56" s="98"/>
      <c r="E56" s="99"/>
      <c r="F56" s="99"/>
      <c r="G56" s="99"/>
      <c r="H56" s="99"/>
      <c r="I56" s="99"/>
      <c r="J56" s="99"/>
      <c r="K56" s="99"/>
      <c r="L56" s="99"/>
      <c r="M56" s="99"/>
      <c r="N56" s="100"/>
    </row>
    <row r="57" spans="1:14" ht="18.75" thickBot="1">
      <c r="A57" s="87" t="s">
        <v>17</v>
      </c>
      <c r="B57" s="119" t="s">
        <v>18</v>
      </c>
      <c r="C57" s="101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3"/>
    </row>
    <row r="58" spans="1:14" ht="18.75" thickBot="1">
      <c r="A58" s="87" t="s">
        <v>19</v>
      </c>
      <c r="B58" s="119" t="s">
        <v>20</v>
      </c>
      <c r="C58" s="101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ht="18.75" thickBot="1">
      <c r="A59" s="87" t="s">
        <v>21</v>
      </c>
      <c r="B59" s="119" t="s">
        <v>22</v>
      </c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</row>
    <row r="60" spans="1:14" ht="18.75" thickBot="1">
      <c r="A60" s="87" t="s">
        <v>23</v>
      </c>
      <c r="B60" s="119" t="s">
        <v>24</v>
      </c>
      <c r="C60" s="94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</row>
    <row r="61" spans="1:14" ht="18.75" thickBot="1">
      <c r="A61" s="87" t="s">
        <v>25</v>
      </c>
      <c r="B61" s="119" t="s">
        <v>26</v>
      </c>
      <c r="C61" s="105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</row>
    <row r="62" spans="1:14" s="82" customFormat="1" ht="18.75" thickBot="1">
      <c r="A62" s="106" t="s">
        <v>27</v>
      </c>
      <c r="B62" s="120" t="s">
        <v>33</v>
      </c>
      <c r="C62" s="108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</row>
    <row r="63" spans="1:14" s="82" customFormat="1" ht="18.75" thickBot="1">
      <c r="A63" s="106" t="s">
        <v>29</v>
      </c>
      <c r="B63" s="121" t="s">
        <v>65</v>
      </c>
      <c r="C63" s="110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</row>
    <row r="64" spans="1:14" s="82" customFormat="1" ht="18.75" thickBot="1">
      <c r="A64" s="106"/>
      <c r="B64" s="112"/>
      <c r="C64" s="114" t="s">
        <v>45</v>
      </c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5" spans="1:14" s="82" customFormat="1" ht="18.75" thickBot="1">
      <c r="A65" s="106"/>
      <c r="B65" s="112"/>
      <c r="C65" s="114" t="s">
        <v>57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</row>
    <row r="66" spans="1:14" s="82" customFormat="1" ht="18.75" thickBot="1">
      <c r="A66" s="106"/>
      <c r="C66" s="111" t="s">
        <v>46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</row>
    <row r="67" spans="1:14" s="82" customFormat="1" ht="18.75" thickBot="1">
      <c r="A67" s="112"/>
      <c r="B67" s="117"/>
      <c r="C67" s="111" t="s">
        <v>58</v>
      </c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</row>
    <row r="68" spans="1:11" s="82" customFormat="1" ht="18">
      <c r="A68" s="116" t="s">
        <v>34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</row>
    <row r="69" spans="1:29" ht="18">
      <c r="A69" s="77"/>
      <c r="C69" s="76"/>
      <c r="N69" s="82"/>
      <c r="O69" s="82"/>
      <c r="P69" s="82"/>
      <c r="AA69" s="76"/>
      <c r="AB69" s="76"/>
      <c r="AC69" s="76"/>
    </row>
    <row r="70" spans="1:29" ht="18">
      <c r="A70" s="77"/>
      <c r="C70" s="76"/>
      <c r="N70" s="82"/>
      <c r="O70" s="82"/>
      <c r="P70" s="82"/>
      <c r="AA70" s="76"/>
      <c r="AB70" s="76"/>
      <c r="AC70" s="76"/>
    </row>
    <row r="71" spans="1:29" ht="18">
      <c r="A71" s="77"/>
      <c r="C71" s="76"/>
      <c r="N71" s="82"/>
      <c r="O71" s="82"/>
      <c r="P71" s="82"/>
      <c r="AA71" s="76"/>
      <c r="AB71" s="76"/>
      <c r="AC71" s="76"/>
    </row>
    <row r="72" spans="1:29" ht="18">
      <c r="A72" s="77"/>
      <c r="C72" s="76"/>
      <c r="N72" s="82"/>
      <c r="O72" s="82"/>
      <c r="P72" s="82"/>
      <c r="AA72" s="76"/>
      <c r="AB72" s="76"/>
      <c r="AC72" s="76"/>
    </row>
    <row r="73" spans="1:29" ht="18">
      <c r="A73" s="77"/>
      <c r="C73" s="76"/>
      <c r="N73" s="82"/>
      <c r="O73" s="82"/>
      <c r="P73" s="82"/>
      <c r="AA73" s="76"/>
      <c r="AB73" s="76"/>
      <c r="AC73" s="76"/>
    </row>
    <row r="74" spans="1:29" ht="18">
      <c r="A74" s="77"/>
      <c r="C74" s="76"/>
      <c r="N74" s="82"/>
      <c r="O74" s="82"/>
      <c r="P74" s="82"/>
      <c r="AA74" s="76"/>
      <c r="AB74" s="76"/>
      <c r="AC74" s="76"/>
    </row>
    <row r="75" spans="1:29" ht="18">
      <c r="A75" s="77"/>
      <c r="C75" s="76"/>
      <c r="N75" s="82"/>
      <c r="O75" s="82"/>
      <c r="P75" s="82"/>
      <c r="AA75" s="76"/>
      <c r="AB75" s="76"/>
      <c r="AC75" s="76"/>
    </row>
    <row r="76" spans="1:29" ht="18">
      <c r="A76" s="77"/>
      <c r="C76" s="76"/>
      <c r="N76" s="82"/>
      <c r="O76" s="82"/>
      <c r="P76" s="82"/>
      <c r="AA76" s="76"/>
      <c r="AB76" s="76"/>
      <c r="AC76" s="76"/>
    </row>
    <row r="77" spans="1:29" ht="18">
      <c r="A77" s="77"/>
      <c r="C77" s="76"/>
      <c r="N77" s="82"/>
      <c r="O77" s="82"/>
      <c r="P77" s="82"/>
      <c r="AA77" s="76"/>
      <c r="AB77" s="76"/>
      <c r="AC77" s="76"/>
    </row>
    <row r="78" spans="1:29" ht="18">
      <c r="A78" s="77"/>
      <c r="C78" s="76"/>
      <c r="N78" s="82"/>
      <c r="O78" s="82"/>
      <c r="P78" s="82"/>
      <c r="AA78" s="76"/>
      <c r="AB78" s="76"/>
      <c r="AC78" s="76"/>
    </row>
    <row r="79" spans="4:14" ht="18"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</row>
    <row r="80" spans="1:14" ht="18">
      <c r="A80" s="84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</row>
    <row r="81" spans="1:3" ht="18">
      <c r="A81" s="87"/>
      <c r="B81" s="77"/>
      <c r="C81" s="122"/>
    </row>
    <row r="82" spans="3:31" ht="18">
      <c r="C82" s="87"/>
      <c r="D82" s="123"/>
      <c r="E82" s="82"/>
      <c r="F82" s="82"/>
      <c r="G82" s="82"/>
      <c r="H82" s="82"/>
      <c r="I82" s="82"/>
      <c r="J82" s="82"/>
      <c r="K82" s="82"/>
      <c r="L82" s="82"/>
      <c r="M82" s="82"/>
      <c r="N82" s="82"/>
      <c r="Q82" s="76"/>
      <c r="R82" s="76"/>
      <c r="AD82" s="82"/>
      <c r="AE82" s="82"/>
    </row>
    <row r="83" spans="3:31" ht="18">
      <c r="C83" s="87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Q83" s="76"/>
      <c r="R83" s="76"/>
      <c r="AD83" s="82"/>
      <c r="AE83" s="82"/>
    </row>
    <row r="84" spans="3:31" ht="18">
      <c r="C84" s="87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Q84" s="76"/>
      <c r="R84" s="76"/>
      <c r="AD84" s="82"/>
      <c r="AE84" s="82"/>
    </row>
    <row r="85" spans="3:31" ht="18">
      <c r="C85" s="87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Q85" s="76"/>
      <c r="R85" s="76"/>
      <c r="AD85" s="82"/>
      <c r="AE85" s="82"/>
    </row>
    <row r="86" spans="1:3" ht="18">
      <c r="A86" s="87"/>
      <c r="B86" s="77"/>
      <c r="C86" s="126"/>
    </row>
    <row r="87" spans="1:14" ht="18">
      <c r="A87" s="87"/>
      <c r="B87" s="77"/>
      <c r="C87" s="126"/>
      <c r="E87" s="82"/>
      <c r="F87" s="82"/>
      <c r="G87" s="82"/>
      <c r="H87" s="82"/>
      <c r="I87" s="82"/>
      <c r="J87" s="82"/>
      <c r="K87" s="82"/>
      <c r="L87" s="82"/>
      <c r="M87" s="82"/>
      <c r="N87" s="82"/>
    </row>
    <row r="88" spans="1:14" ht="18">
      <c r="A88" s="87"/>
      <c r="B88" s="77"/>
      <c r="C88" s="106"/>
      <c r="E88" s="82"/>
      <c r="F88" s="82"/>
      <c r="G88" s="82"/>
      <c r="H88" s="82"/>
      <c r="I88" s="82"/>
      <c r="J88" s="82"/>
      <c r="K88" s="82"/>
      <c r="L88" s="82"/>
      <c r="M88" s="82"/>
      <c r="N88" s="82"/>
    </row>
    <row r="89" spans="1:14" ht="18">
      <c r="A89" s="87"/>
      <c r="B89" s="77"/>
      <c r="C89" s="126"/>
      <c r="E89" s="82"/>
      <c r="F89" s="82"/>
      <c r="G89" s="82"/>
      <c r="H89" s="82"/>
      <c r="I89" s="82"/>
      <c r="J89" s="82"/>
      <c r="K89" s="82"/>
      <c r="L89" s="82"/>
      <c r="M89" s="82"/>
      <c r="N89" s="82"/>
    </row>
    <row r="90" spans="1:14" ht="18">
      <c r="A90" s="87"/>
      <c r="B90" s="77"/>
      <c r="E90" s="82"/>
      <c r="F90" s="82"/>
      <c r="G90" s="82"/>
      <c r="H90" s="82"/>
      <c r="I90" s="82"/>
      <c r="J90" s="82"/>
      <c r="K90" s="82"/>
      <c r="L90" s="82"/>
      <c r="M90" s="82"/>
      <c r="N90" s="82"/>
    </row>
    <row r="91" spans="1:14" ht="18">
      <c r="A91" s="87"/>
      <c r="B91" s="77"/>
      <c r="N91" s="82"/>
    </row>
    <row r="92" spans="1:14" ht="18">
      <c r="A92" s="87"/>
      <c r="B92" s="77"/>
      <c r="N92" s="82"/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16"/>
  <sheetViews>
    <sheetView zoomScale="125" zoomScaleNormal="125" zoomScalePageLayoutView="0" workbookViewId="0" topLeftCell="A80">
      <selection activeCell="A105" sqref="A105:IV105"/>
    </sheetView>
  </sheetViews>
  <sheetFormatPr defaultColWidth="11.5546875" defaultRowHeight="15.75"/>
  <cols>
    <col min="1" max="1" width="26.6640625" style="1" customWidth="1"/>
    <col min="2" max="2" width="8.6640625" style="2" customWidth="1"/>
    <col min="3" max="3" width="6.99609375" style="3" customWidth="1"/>
    <col min="4" max="4" width="7.10546875" style="1" customWidth="1"/>
    <col min="5" max="5" width="5.88671875" style="1" customWidth="1"/>
    <col min="6" max="6" width="6.4453125" style="1" customWidth="1"/>
    <col min="7" max="7" width="6.3359375" style="1" customWidth="1"/>
    <col min="8" max="14" width="6.4453125" style="1" customWidth="1"/>
    <col min="15" max="15" width="1.99609375" style="1" customWidth="1"/>
    <col min="16" max="16" width="2.4453125" style="1" customWidth="1"/>
    <col min="17" max="17" width="2.4453125" style="8" customWidth="1"/>
    <col min="18" max="29" width="5.6640625" style="8" customWidth="1"/>
    <col min="30" max="16384" width="10.6640625" style="1" customWidth="1"/>
  </cols>
  <sheetData>
    <row r="1" spans="5:29" ht="15.75" customHeight="1" thickBot="1">
      <c r="E1" s="4"/>
      <c r="F1" s="5"/>
      <c r="G1" s="6" t="s">
        <v>42</v>
      </c>
      <c r="H1" s="5"/>
      <c r="I1" s="7"/>
      <c r="P1" s="8"/>
      <c r="AC1" s="1"/>
    </row>
    <row r="2" spans="7:29" ht="18" customHeight="1">
      <c r="G2" s="9" t="s">
        <v>43</v>
      </c>
      <c r="P2" s="8"/>
      <c r="AC2" s="1"/>
    </row>
    <row r="3" spans="2:29" ht="15.75" customHeight="1">
      <c r="B3" s="10"/>
      <c r="D3" s="11"/>
      <c r="E3" s="11"/>
      <c r="F3" s="11"/>
      <c r="G3" s="9" t="s">
        <v>2</v>
      </c>
      <c r="H3" s="11"/>
      <c r="I3" s="11"/>
      <c r="J3" s="11"/>
      <c r="K3" s="11"/>
      <c r="L3" s="11"/>
      <c r="M3" s="11"/>
      <c r="P3" s="8"/>
      <c r="AC3" s="1"/>
    </row>
    <row r="4" spans="4:27" ht="18" customHeight="1" thickBot="1">
      <c r="D4" s="12" t="s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9" s="2" customFormat="1" ht="13.5" thickBot="1">
      <c r="A5" s="13" t="s">
        <v>4</v>
      </c>
      <c r="B5" s="12" t="s">
        <v>5</v>
      </c>
      <c r="C5" s="12" t="s">
        <v>6</v>
      </c>
      <c r="D5" s="14">
        <v>0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AB5" s="15"/>
      <c r="AC5" s="15"/>
    </row>
    <row r="6" spans="1:27" ht="16.5" thickBot="1">
      <c r="A6" s="16" t="s">
        <v>7</v>
      </c>
      <c r="B6" s="17" t="s">
        <v>8</v>
      </c>
      <c r="C6" s="64">
        <v>0.05</v>
      </c>
      <c r="D6" s="19"/>
      <c r="E6" s="20"/>
      <c r="F6" s="20"/>
      <c r="G6" s="20"/>
      <c r="H6" s="20"/>
      <c r="I6" s="20"/>
      <c r="J6" s="20"/>
      <c r="K6" s="20"/>
      <c r="L6" s="20"/>
      <c r="M6" s="20"/>
      <c r="N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6.5" thickBot="1">
      <c r="A7" s="16" t="s">
        <v>9</v>
      </c>
      <c r="B7" s="22" t="s">
        <v>10</v>
      </c>
      <c r="C7" s="23">
        <v>2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6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14" ht="16.5" thickBot="1">
      <c r="A8" s="16" t="s">
        <v>11</v>
      </c>
      <c r="B8" s="22" t="s">
        <v>12</v>
      </c>
      <c r="C8" s="18">
        <f>$C6/$C7</f>
        <v>0.025</v>
      </c>
      <c r="D8" s="24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14" ht="16.5" thickBot="1">
      <c r="A9" s="16" t="s">
        <v>13</v>
      </c>
      <c r="B9" s="22" t="s">
        <v>14</v>
      </c>
      <c r="C9" s="18">
        <v>0.025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6.5" thickBot="1">
      <c r="A10" s="16" t="s">
        <v>15</v>
      </c>
      <c r="B10" s="22" t="s">
        <v>16</v>
      </c>
      <c r="C10" s="18">
        <f>(C8-C9)</f>
        <v>0</v>
      </c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9"/>
    </row>
    <row r="11" spans="1:14" ht="16.5" thickBot="1">
      <c r="A11" s="16" t="s">
        <v>36</v>
      </c>
      <c r="B11" s="22" t="s">
        <v>18</v>
      </c>
      <c r="C11" s="53">
        <v>95000</v>
      </c>
      <c r="D11" s="54">
        <f>$C11</f>
        <v>95000</v>
      </c>
      <c r="E11" s="54">
        <f>D11*(1+C8)</f>
        <v>97374.99999999999</v>
      </c>
      <c r="F11" s="54">
        <f>E11*(1+C8)</f>
        <v>99809.37499999997</v>
      </c>
      <c r="G11" s="54">
        <f>F11*(1+C8)</f>
        <v>102304.60937499996</v>
      </c>
      <c r="H11" s="54">
        <f>G11*(1+C8)</f>
        <v>104862.22460937494</v>
      </c>
      <c r="I11" s="54">
        <f>H11*(1+C8)</f>
        <v>107483.7802246093</v>
      </c>
      <c r="J11" s="54">
        <f>I11*(1+C8)</f>
        <v>110170.87473022453</v>
      </c>
      <c r="K11" s="54">
        <f>J11*(1+C8)</f>
        <v>112925.14659848013</v>
      </c>
      <c r="L11" s="54">
        <f>K11*(1+C8)</f>
        <v>115748.27526344212</v>
      </c>
      <c r="M11" s="54">
        <f>L11*(1+C8)</f>
        <v>118641.98214502816</v>
      </c>
      <c r="N11" s="55">
        <f>M11*(1+C8)</f>
        <v>121608.03169865385</v>
      </c>
    </row>
    <row r="12" spans="1:14" ht="16.5" thickBot="1">
      <c r="A12" s="16" t="s">
        <v>19</v>
      </c>
      <c r="B12" s="22" t="s">
        <v>20</v>
      </c>
      <c r="C12" s="59">
        <v>5</v>
      </c>
      <c r="D12" s="32">
        <f>$C12</f>
        <v>5</v>
      </c>
      <c r="E12" s="32">
        <f>D12*(1+C9)</f>
        <v>5.125</v>
      </c>
      <c r="F12" s="32">
        <f>E12*(1+C9)</f>
        <v>5.253125</v>
      </c>
      <c r="G12" s="32">
        <f>F12*(1+C9)</f>
        <v>5.384453124999999</v>
      </c>
      <c r="H12" s="32">
        <f>G12*(1+C9)</f>
        <v>5.519064453124999</v>
      </c>
      <c r="I12" s="32">
        <f>H12*(1+C9)</f>
        <v>5.657041064453123</v>
      </c>
      <c r="J12" s="32">
        <f>I12*(1+C9)</f>
        <v>5.798467091064451</v>
      </c>
      <c r="K12" s="32">
        <f>J12*(1+C9)</f>
        <v>5.943428768341062</v>
      </c>
      <c r="L12" s="32">
        <f>K12*(1+C9)</f>
        <v>6.092014487549588</v>
      </c>
      <c r="M12" s="32">
        <f>L12*(1+C9)</f>
        <v>6.244314849738327</v>
      </c>
      <c r="N12" s="32">
        <f>M12*(1+C9)</f>
        <v>6.400422720981784</v>
      </c>
    </row>
    <row r="13" spans="1:14" ht="16.5" thickBot="1">
      <c r="A13" s="16" t="s">
        <v>21</v>
      </c>
      <c r="B13" s="22" t="s">
        <v>22</v>
      </c>
      <c r="C13" s="57">
        <f aca="true" t="shared" si="0" ref="C13:N13">C11/C12</f>
        <v>19000</v>
      </c>
      <c r="D13" s="58">
        <f t="shared" si="0"/>
        <v>19000</v>
      </c>
      <c r="E13" s="58">
        <f t="shared" si="0"/>
        <v>18999.999999999996</v>
      </c>
      <c r="F13" s="58">
        <f t="shared" si="0"/>
        <v>18999.999999999996</v>
      </c>
      <c r="G13" s="58">
        <f t="shared" si="0"/>
        <v>18999.999999999993</v>
      </c>
      <c r="H13" s="58">
        <f t="shared" si="0"/>
        <v>18999.999999999993</v>
      </c>
      <c r="I13" s="58">
        <f t="shared" si="0"/>
        <v>18999.999999999993</v>
      </c>
      <c r="J13" s="58">
        <f t="shared" si="0"/>
        <v>18999.999999999996</v>
      </c>
      <c r="K13" s="58">
        <f t="shared" si="0"/>
        <v>18999.999999999993</v>
      </c>
      <c r="L13" s="58">
        <f t="shared" si="0"/>
        <v>18999.999999999993</v>
      </c>
      <c r="M13" s="58">
        <f t="shared" si="0"/>
        <v>18999.999999999993</v>
      </c>
      <c r="N13" s="58">
        <f t="shared" si="0"/>
        <v>18999.999999999993</v>
      </c>
    </row>
    <row r="14" spans="1:14" ht="16.5" thickBot="1">
      <c r="A14" s="16" t="s">
        <v>23</v>
      </c>
      <c r="B14" s="22" t="s">
        <v>24</v>
      </c>
      <c r="C14" s="23">
        <v>0.1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6.5" thickBot="1">
      <c r="A15" s="16" t="s">
        <v>25</v>
      </c>
      <c r="B15" s="22" t="s">
        <v>26</v>
      </c>
      <c r="C15" s="33"/>
      <c r="D15" s="56">
        <f>C14*D11</f>
        <v>9500</v>
      </c>
      <c r="E15" s="56">
        <f>C14*E11</f>
        <v>9737.499999999998</v>
      </c>
      <c r="F15" s="56">
        <f>C14*F11</f>
        <v>9980.937499999998</v>
      </c>
      <c r="G15" s="56">
        <f>C14*G11</f>
        <v>10230.460937499996</v>
      </c>
      <c r="H15" s="56">
        <f>C14*H11</f>
        <v>10486.222460937495</v>
      </c>
      <c r="I15" s="56">
        <f>C14*I11</f>
        <v>10748.37802246093</v>
      </c>
      <c r="J15" s="56">
        <f>C14*J11</f>
        <v>11017.087473022453</v>
      </c>
      <c r="K15" s="56">
        <f>C14*K11</f>
        <v>11292.514659848013</v>
      </c>
      <c r="L15" s="56">
        <f>C14*L11</f>
        <v>11574.827526344212</v>
      </c>
      <c r="M15" s="56">
        <f>C14*M11</f>
        <v>11864.198214502816</v>
      </c>
      <c r="N15" s="56">
        <f>C14*N11</f>
        <v>12160.803169865387</v>
      </c>
    </row>
    <row r="16" spans="1:14" s="8" customFormat="1" ht="16.5" thickBot="1">
      <c r="A16" s="34" t="s">
        <v>27</v>
      </c>
      <c r="B16" s="35" t="s">
        <v>28</v>
      </c>
      <c r="C16" s="36"/>
      <c r="D16" s="54">
        <f aca="true" t="shared" si="1" ref="D16:N16">D11-D15</f>
        <v>85500</v>
      </c>
      <c r="E16" s="54">
        <f t="shared" si="1"/>
        <v>87637.49999999999</v>
      </c>
      <c r="F16" s="54">
        <f t="shared" si="1"/>
        <v>89828.43749999997</v>
      </c>
      <c r="G16" s="54">
        <f t="shared" si="1"/>
        <v>92074.14843749996</v>
      </c>
      <c r="H16" s="54">
        <f t="shared" si="1"/>
        <v>94376.00214843744</v>
      </c>
      <c r="I16" s="54">
        <f t="shared" si="1"/>
        <v>96735.40220214837</v>
      </c>
      <c r="J16" s="54">
        <f t="shared" si="1"/>
        <v>99153.78725720209</v>
      </c>
      <c r="K16" s="54">
        <f t="shared" si="1"/>
        <v>101632.63193863211</v>
      </c>
      <c r="L16" s="54">
        <f t="shared" si="1"/>
        <v>104173.44773709791</v>
      </c>
      <c r="M16" s="54">
        <f t="shared" si="1"/>
        <v>106777.78393052534</v>
      </c>
      <c r="N16" s="54">
        <f t="shared" si="1"/>
        <v>109447.22852878846</v>
      </c>
    </row>
    <row r="17" spans="1:14" s="8" customFormat="1" ht="16.5" thickBot="1">
      <c r="A17" s="34" t="s">
        <v>29</v>
      </c>
      <c r="B17" s="37" t="s">
        <v>30</v>
      </c>
      <c r="C17" s="38"/>
      <c r="D17" s="54">
        <f aca="true" t="shared" si="2" ref="D17:N17">D16/D12</f>
        <v>17100</v>
      </c>
      <c r="E17" s="54">
        <f t="shared" si="2"/>
        <v>17099.999999999996</v>
      </c>
      <c r="F17" s="54">
        <f t="shared" si="2"/>
        <v>17099.999999999996</v>
      </c>
      <c r="G17" s="54">
        <f t="shared" si="2"/>
        <v>17099.999999999993</v>
      </c>
      <c r="H17" s="54">
        <f t="shared" si="2"/>
        <v>17099.999999999993</v>
      </c>
      <c r="I17" s="54">
        <f t="shared" si="2"/>
        <v>17099.999999999993</v>
      </c>
      <c r="J17" s="54">
        <f t="shared" si="2"/>
        <v>17099.999999999996</v>
      </c>
      <c r="K17" s="54">
        <f t="shared" si="2"/>
        <v>17099.999999999993</v>
      </c>
      <c r="L17" s="54">
        <f t="shared" si="2"/>
        <v>17099.999999999993</v>
      </c>
      <c r="M17" s="54">
        <f t="shared" si="2"/>
        <v>17099.999999999993</v>
      </c>
      <c r="N17" s="54">
        <f t="shared" si="2"/>
        <v>17099.999999999993</v>
      </c>
    </row>
    <row r="18" spans="2:14" ht="18.75" customHeight="1" thickBot="1">
      <c r="B18" s="2" t="s">
        <v>59</v>
      </c>
      <c r="D18" s="12" t="s">
        <v>3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29" s="2" customFormat="1" ht="13.5" thickBot="1">
      <c r="A19" s="13" t="s">
        <v>31</v>
      </c>
      <c r="B19" s="12" t="s">
        <v>5</v>
      </c>
      <c r="C19" s="12" t="s">
        <v>6</v>
      </c>
      <c r="D19" s="14">
        <v>0</v>
      </c>
      <c r="E19" s="14">
        <v>1</v>
      </c>
      <c r="F19" s="14">
        <v>2</v>
      </c>
      <c r="G19" s="14">
        <v>3</v>
      </c>
      <c r="H19" s="14">
        <v>4</v>
      </c>
      <c r="I19" s="14">
        <v>5</v>
      </c>
      <c r="J19" s="14">
        <v>6</v>
      </c>
      <c r="K19" s="14">
        <v>7</v>
      </c>
      <c r="L19" s="14">
        <v>8</v>
      </c>
      <c r="M19" s="14">
        <v>9</v>
      </c>
      <c r="N19" s="14">
        <v>10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14" ht="16.5" thickBot="1">
      <c r="A20" s="16" t="s">
        <v>7</v>
      </c>
      <c r="B20" s="17" t="s">
        <v>8</v>
      </c>
      <c r="C20" s="64">
        <v>0.1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1"/>
    </row>
    <row r="21" spans="1:14" ht="16.5" thickBot="1">
      <c r="A21" s="16" t="s">
        <v>9</v>
      </c>
      <c r="B21" s="22" t="s">
        <v>10</v>
      </c>
      <c r="C21" s="23">
        <v>2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16.5" thickBot="1">
      <c r="A22" s="16" t="s">
        <v>11</v>
      </c>
      <c r="B22" s="22" t="s">
        <v>12</v>
      </c>
      <c r="C22" s="18">
        <f>$C20/$C21</f>
        <v>0.05</v>
      </c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6"/>
    </row>
    <row r="23" spans="1:14" ht="16.5" thickBot="1">
      <c r="A23" s="16" t="s">
        <v>13</v>
      </c>
      <c r="B23" s="22" t="s">
        <v>14</v>
      </c>
      <c r="C23" s="18">
        <v>0.025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1:14" ht="16.5" thickBot="1">
      <c r="A24" s="16" t="s">
        <v>15</v>
      </c>
      <c r="B24" s="22" t="s">
        <v>16</v>
      </c>
      <c r="C24" s="18">
        <f>(C22-C23)</f>
        <v>0.025</v>
      </c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9"/>
    </row>
    <row r="25" spans="1:14" ht="16.5" thickBot="1">
      <c r="A25" s="16" t="s">
        <v>36</v>
      </c>
      <c r="B25" s="22" t="s">
        <v>18</v>
      </c>
      <c r="C25" s="53">
        <v>95000</v>
      </c>
      <c r="D25" s="54">
        <f>$C25</f>
        <v>95000</v>
      </c>
      <c r="E25" s="54">
        <f>D25*(1+$C22)</f>
        <v>99750</v>
      </c>
      <c r="F25" s="54">
        <f aca="true" t="shared" si="3" ref="F25:N25">E25*(1+$C22)</f>
        <v>104737.5</v>
      </c>
      <c r="G25" s="54">
        <f t="shared" si="3"/>
        <v>109974.375</v>
      </c>
      <c r="H25" s="54">
        <f t="shared" si="3"/>
        <v>115473.09375</v>
      </c>
      <c r="I25" s="54">
        <f t="shared" si="3"/>
        <v>121246.7484375</v>
      </c>
      <c r="J25" s="54">
        <f t="shared" si="3"/>
        <v>127309.08585937502</v>
      </c>
      <c r="K25" s="54">
        <f t="shared" si="3"/>
        <v>133674.54015234378</v>
      </c>
      <c r="L25" s="54">
        <f t="shared" si="3"/>
        <v>140358.26715996096</v>
      </c>
      <c r="M25" s="54">
        <f t="shared" si="3"/>
        <v>147376.180517959</v>
      </c>
      <c r="N25" s="54">
        <f t="shared" si="3"/>
        <v>154744.98954385697</v>
      </c>
    </row>
    <row r="26" spans="1:14" ht="16.5" thickBot="1">
      <c r="A26" s="16" t="s">
        <v>19</v>
      </c>
      <c r="B26" s="22" t="s">
        <v>20</v>
      </c>
      <c r="C26" s="59">
        <v>5</v>
      </c>
      <c r="D26" s="32">
        <f>$C26</f>
        <v>5</v>
      </c>
      <c r="E26" s="32">
        <f>D26*(1+$C23)</f>
        <v>5.125</v>
      </c>
      <c r="F26" s="32">
        <f aca="true" t="shared" si="4" ref="F26:N26">E26*(1+$C23)</f>
        <v>5.253125</v>
      </c>
      <c r="G26" s="32">
        <f t="shared" si="4"/>
        <v>5.384453124999999</v>
      </c>
      <c r="H26" s="32">
        <f t="shared" si="4"/>
        <v>5.519064453124999</v>
      </c>
      <c r="I26" s="32">
        <f t="shared" si="4"/>
        <v>5.657041064453123</v>
      </c>
      <c r="J26" s="32">
        <f t="shared" si="4"/>
        <v>5.798467091064451</v>
      </c>
      <c r="K26" s="32">
        <f t="shared" si="4"/>
        <v>5.943428768341062</v>
      </c>
      <c r="L26" s="32">
        <f t="shared" si="4"/>
        <v>6.092014487549588</v>
      </c>
      <c r="M26" s="32">
        <f t="shared" si="4"/>
        <v>6.244314849738327</v>
      </c>
      <c r="N26" s="32">
        <f t="shared" si="4"/>
        <v>6.400422720981784</v>
      </c>
    </row>
    <row r="27" spans="1:14" ht="16.5" thickBot="1">
      <c r="A27" s="16" t="s">
        <v>21</v>
      </c>
      <c r="B27" s="22" t="s">
        <v>22</v>
      </c>
      <c r="C27" s="57">
        <f aca="true" t="shared" si="5" ref="C27:N27">C25/C26</f>
        <v>19000</v>
      </c>
      <c r="D27" s="58">
        <f t="shared" si="5"/>
        <v>19000</v>
      </c>
      <c r="E27" s="58">
        <f t="shared" si="5"/>
        <v>19463.414634146342</v>
      </c>
      <c r="F27" s="58">
        <f t="shared" si="5"/>
        <v>19938.13206424747</v>
      </c>
      <c r="G27" s="58">
        <f t="shared" si="5"/>
        <v>20424.42796825351</v>
      </c>
      <c r="H27" s="58">
        <f t="shared" si="5"/>
        <v>20922.584747967012</v>
      </c>
      <c r="I27" s="58">
        <f t="shared" si="5"/>
        <v>21432.891693039383</v>
      </c>
      <c r="J27" s="58">
        <f t="shared" si="5"/>
        <v>21955.645148967174</v>
      </c>
      <c r="K27" s="58">
        <f t="shared" si="5"/>
        <v>22491.148689185888</v>
      </c>
      <c r="L27" s="58">
        <f t="shared" si="5"/>
        <v>23039.713291361157</v>
      </c>
      <c r="M27" s="58">
        <f t="shared" si="5"/>
        <v>23601.657517979722</v>
      </c>
      <c r="N27" s="58">
        <f t="shared" si="5"/>
        <v>24177.307701345086</v>
      </c>
    </row>
    <row r="28" spans="1:14" ht="16.5" thickBot="1">
      <c r="A28" s="16" t="s">
        <v>23</v>
      </c>
      <c r="B28" s="22" t="s">
        <v>24</v>
      </c>
      <c r="C28" s="23">
        <v>0.1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6.5" thickBot="1">
      <c r="A29" s="16" t="s">
        <v>25</v>
      </c>
      <c r="B29" s="22" t="s">
        <v>26</v>
      </c>
      <c r="C29" s="33"/>
      <c r="D29" s="56">
        <f>$C28*D25</f>
        <v>9500</v>
      </c>
      <c r="E29" s="56">
        <f aca="true" t="shared" si="6" ref="E29:N29">$C28*E25</f>
        <v>9975</v>
      </c>
      <c r="F29" s="56">
        <f t="shared" si="6"/>
        <v>10473.75</v>
      </c>
      <c r="G29" s="56">
        <f t="shared" si="6"/>
        <v>10997.4375</v>
      </c>
      <c r="H29" s="56">
        <f t="shared" si="6"/>
        <v>11547.309375</v>
      </c>
      <c r="I29" s="56">
        <f t="shared" si="6"/>
        <v>12124.674843750001</v>
      </c>
      <c r="J29" s="56">
        <f t="shared" si="6"/>
        <v>12730.908585937503</v>
      </c>
      <c r="K29" s="56">
        <f t="shared" si="6"/>
        <v>13367.454015234378</v>
      </c>
      <c r="L29" s="56">
        <f t="shared" si="6"/>
        <v>14035.826715996096</v>
      </c>
      <c r="M29" s="56">
        <f t="shared" si="6"/>
        <v>14737.6180517959</v>
      </c>
      <c r="N29" s="56">
        <f t="shared" si="6"/>
        <v>15474.498954385697</v>
      </c>
    </row>
    <row r="30" spans="1:14" s="8" customFormat="1" ht="16.5" thickBot="1">
      <c r="A30" s="34" t="s">
        <v>27</v>
      </c>
      <c r="B30" s="35" t="s">
        <v>28</v>
      </c>
      <c r="C30" s="36"/>
      <c r="D30" s="54">
        <f aca="true" t="shared" si="7" ref="D30:N30">D25-D29</f>
        <v>85500</v>
      </c>
      <c r="E30" s="54">
        <f t="shared" si="7"/>
        <v>89775</v>
      </c>
      <c r="F30" s="54">
        <f t="shared" si="7"/>
        <v>94263.75</v>
      </c>
      <c r="G30" s="54">
        <f t="shared" si="7"/>
        <v>98976.9375</v>
      </c>
      <c r="H30" s="54">
        <f t="shared" si="7"/>
        <v>103925.784375</v>
      </c>
      <c r="I30" s="54">
        <f t="shared" si="7"/>
        <v>109122.07359375</v>
      </c>
      <c r="J30" s="54">
        <f t="shared" si="7"/>
        <v>114578.17727343751</v>
      </c>
      <c r="K30" s="54">
        <f t="shared" si="7"/>
        <v>120307.08613710939</v>
      </c>
      <c r="L30" s="54">
        <f t="shared" si="7"/>
        <v>126322.44044396486</v>
      </c>
      <c r="M30" s="54">
        <f t="shared" si="7"/>
        <v>132638.5624661631</v>
      </c>
      <c r="N30" s="54">
        <f t="shared" si="7"/>
        <v>139270.49058947127</v>
      </c>
    </row>
    <row r="31" spans="1:14" s="8" customFormat="1" ht="16.5" thickBot="1">
      <c r="A31" s="34" t="s">
        <v>29</v>
      </c>
      <c r="B31" s="37" t="s">
        <v>30</v>
      </c>
      <c r="C31" s="38"/>
      <c r="D31" s="54">
        <f aca="true" t="shared" si="8" ref="D31:N31">D30/D26</f>
        <v>17100</v>
      </c>
      <c r="E31" s="54">
        <f t="shared" si="8"/>
        <v>17517.073170731706</v>
      </c>
      <c r="F31" s="54">
        <f t="shared" si="8"/>
        <v>17944.318857822724</v>
      </c>
      <c r="G31" s="54">
        <f t="shared" si="8"/>
        <v>18381.985171428158</v>
      </c>
      <c r="H31" s="54">
        <f t="shared" si="8"/>
        <v>18830.32627317031</v>
      </c>
      <c r="I31" s="54">
        <f t="shared" si="8"/>
        <v>19289.60252373544</v>
      </c>
      <c r="J31" s="54">
        <f t="shared" si="8"/>
        <v>19760.08063407046</v>
      </c>
      <c r="K31" s="54">
        <f t="shared" si="8"/>
        <v>20242.033820267297</v>
      </c>
      <c r="L31" s="54">
        <f t="shared" si="8"/>
        <v>20735.741962225038</v>
      </c>
      <c r="M31" s="54">
        <f t="shared" si="8"/>
        <v>21241.49176618175</v>
      </c>
      <c r="N31" s="54">
        <f t="shared" si="8"/>
        <v>21759.576931210577</v>
      </c>
    </row>
    <row r="32" spans="1:14" s="8" customFormat="1" ht="16.5" thickBot="1">
      <c r="A32" s="34"/>
      <c r="B32" s="39"/>
      <c r="C32" s="40" t="s">
        <v>45</v>
      </c>
      <c r="D32" s="68">
        <f>D29-D15</f>
        <v>0</v>
      </c>
      <c r="E32" s="56">
        <f>E29-E15</f>
        <v>237.50000000000182</v>
      </c>
      <c r="F32" s="56">
        <f aca="true" t="shared" si="9" ref="F32:N32">F29-F15</f>
        <v>492.8125000000018</v>
      </c>
      <c r="G32" s="56">
        <f t="shared" si="9"/>
        <v>766.9765625000036</v>
      </c>
      <c r="H32" s="56">
        <f t="shared" si="9"/>
        <v>1061.0869140625055</v>
      </c>
      <c r="I32" s="56">
        <f t="shared" si="9"/>
        <v>1376.29682128907</v>
      </c>
      <c r="J32" s="56">
        <f t="shared" si="9"/>
        <v>1713.8211129150495</v>
      </c>
      <c r="K32" s="56">
        <f t="shared" si="9"/>
        <v>2074.9393553863647</v>
      </c>
      <c r="L32" s="56">
        <f t="shared" si="9"/>
        <v>2460.999189651884</v>
      </c>
      <c r="M32" s="56">
        <f t="shared" si="9"/>
        <v>2873.419837293084</v>
      </c>
      <c r="N32" s="56">
        <f t="shared" si="9"/>
        <v>3313.6957845203106</v>
      </c>
    </row>
    <row r="33" spans="1:14" s="8" customFormat="1" ht="16.5" thickBot="1">
      <c r="A33" s="34"/>
      <c r="B33" s="39"/>
      <c r="C33" s="40" t="s">
        <v>57</v>
      </c>
      <c r="D33" s="60"/>
      <c r="E33" s="54">
        <f>D32+E32</f>
        <v>237.50000000000182</v>
      </c>
      <c r="F33" s="54">
        <f>E33+F32</f>
        <v>730.3125000000036</v>
      </c>
      <c r="G33" s="54">
        <f aca="true" t="shared" si="10" ref="G33:N33">F33+G32</f>
        <v>1497.2890625000073</v>
      </c>
      <c r="H33" s="54">
        <f t="shared" si="10"/>
        <v>2558.3759765625127</v>
      </c>
      <c r="I33" s="54">
        <f t="shared" si="10"/>
        <v>3934.672797851583</v>
      </c>
      <c r="J33" s="62">
        <f t="shared" si="10"/>
        <v>5648.493910766632</v>
      </c>
      <c r="K33" s="54">
        <f t="shared" si="10"/>
        <v>7723.433266152997</v>
      </c>
      <c r="L33" s="54">
        <f t="shared" si="10"/>
        <v>10184.432455804881</v>
      </c>
      <c r="M33" s="54">
        <f t="shared" si="10"/>
        <v>13057.852293097965</v>
      </c>
      <c r="N33" s="54">
        <f t="shared" si="10"/>
        <v>16371.548077618276</v>
      </c>
    </row>
    <row r="34" spans="1:14" s="8" customFormat="1" ht="16.5" thickBot="1">
      <c r="A34" s="34"/>
      <c r="B34" s="39"/>
      <c r="C34" s="41" t="s">
        <v>46</v>
      </c>
      <c r="D34" s="61">
        <v>4750</v>
      </c>
      <c r="F34" s="32"/>
      <c r="G34" s="32"/>
      <c r="H34" s="32"/>
      <c r="I34" s="32"/>
      <c r="J34" s="32"/>
      <c r="K34" s="32"/>
      <c r="L34" s="32"/>
      <c r="M34" s="32"/>
      <c r="N34" s="32"/>
    </row>
    <row r="35" spans="1:14" s="8" customFormat="1" ht="16.5" thickBot="1">
      <c r="A35" s="34"/>
      <c r="B35" s="39"/>
      <c r="C35" s="41" t="s">
        <v>58</v>
      </c>
      <c r="E35" s="42" t="str">
        <f aca="true" t="shared" si="11" ref="E35:N35">IF($D$34&gt;E33,"non","oui")</f>
        <v>non</v>
      </c>
      <c r="F35" s="42" t="str">
        <f t="shared" si="11"/>
        <v>non</v>
      </c>
      <c r="G35" s="42" t="str">
        <f t="shared" si="11"/>
        <v>non</v>
      </c>
      <c r="H35" s="42" t="str">
        <f t="shared" si="11"/>
        <v>non</v>
      </c>
      <c r="I35" s="42" t="str">
        <f t="shared" si="11"/>
        <v>non</v>
      </c>
      <c r="J35" s="63" t="str">
        <f t="shared" si="11"/>
        <v>oui</v>
      </c>
      <c r="K35" s="42" t="str">
        <f t="shared" si="11"/>
        <v>oui</v>
      </c>
      <c r="L35" s="42" t="str">
        <f t="shared" si="11"/>
        <v>oui</v>
      </c>
      <c r="M35" s="42" t="str">
        <f t="shared" si="11"/>
        <v>oui</v>
      </c>
      <c r="N35" s="42" t="str">
        <f t="shared" si="11"/>
        <v>oui</v>
      </c>
    </row>
    <row r="36" spans="1:14" s="8" customFormat="1" ht="15.75">
      <c r="A36" s="34"/>
      <c r="B36" s="39"/>
      <c r="C36" s="39"/>
      <c r="D36" s="41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s="8" customFormat="1" ht="15.75">
      <c r="A37" s="34"/>
      <c r="B37" s="44" t="s">
        <v>1</v>
      </c>
      <c r="C37" s="39"/>
      <c r="D37" s="41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1:11" s="8" customFormat="1" ht="15.75">
      <c r="A38" s="39"/>
      <c r="B38" s="43" t="s">
        <v>38</v>
      </c>
      <c r="C38" s="43"/>
      <c r="D38" s="43"/>
      <c r="E38" s="43"/>
      <c r="F38" s="43"/>
      <c r="G38" s="43"/>
      <c r="H38" s="43"/>
      <c r="I38" s="43"/>
      <c r="J38" s="43"/>
      <c r="K38" s="43"/>
    </row>
    <row r="39" spans="1:11" s="8" customFormat="1" ht="15.75">
      <c r="A39" s="39"/>
      <c r="B39" s="43" t="s">
        <v>39</v>
      </c>
      <c r="C39" s="43"/>
      <c r="D39" s="43"/>
      <c r="E39" s="43"/>
      <c r="F39" s="43"/>
      <c r="G39" s="43"/>
      <c r="H39" s="43"/>
      <c r="I39" s="43"/>
      <c r="J39" s="43"/>
      <c r="K39" s="43"/>
    </row>
    <row r="40" spans="1:11" s="8" customFormat="1" ht="15.75">
      <c r="A40" s="39"/>
      <c r="B40" s="43" t="s">
        <v>60</v>
      </c>
      <c r="C40" s="43"/>
      <c r="D40" s="43"/>
      <c r="E40" s="43"/>
      <c r="F40" s="43"/>
      <c r="G40" s="43"/>
      <c r="H40" s="43"/>
      <c r="I40" s="43"/>
      <c r="J40" s="43"/>
      <c r="K40" s="43"/>
    </row>
    <row r="41" spans="1:11" s="8" customFormat="1" ht="15.75">
      <c r="A41" s="39"/>
      <c r="B41" s="43" t="s">
        <v>61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1:11" s="8" customFormat="1" ht="15.75">
      <c r="A42" s="39"/>
      <c r="B42" s="43" t="s">
        <v>62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1:11" s="8" customFormat="1" ht="15.75">
      <c r="A43" s="39"/>
      <c r="B43" s="43" t="s">
        <v>63</v>
      </c>
      <c r="C43" s="43"/>
      <c r="D43" s="43"/>
      <c r="E43" s="43"/>
      <c r="F43" s="43"/>
      <c r="G43" s="43"/>
      <c r="H43" s="43"/>
      <c r="I43" s="43"/>
      <c r="J43" s="43"/>
      <c r="K43" s="43"/>
    </row>
    <row r="44" spans="1:11" s="8" customFormat="1" ht="15.75">
      <c r="A44" s="39"/>
      <c r="B44" s="43" t="s">
        <v>0</v>
      </c>
      <c r="C44" s="43"/>
      <c r="D44" s="43"/>
      <c r="E44" s="43"/>
      <c r="F44" s="43"/>
      <c r="G44" s="43"/>
      <c r="H44" s="43"/>
      <c r="I44" s="43"/>
      <c r="J44" s="43"/>
      <c r="K44" s="43"/>
    </row>
    <row r="45" spans="1:11" s="8" customFormat="1" ht="15.75">
      <c r="A45" s="39"/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4:14" ht="16.5" thickBot="1">
      <c r="D46" s="12" t="s">
        <v>3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29" s="2" customFormat="1" ht="13.5" thickBot="1">
      <c r="A47" s="13" t="s">
        <v>32</v>
      </c>
      <c r="B47" s="12" t="s">
        <v>5</v>
      </c>
      <c r="C47" s="12" t="s">
        <v>6</v>
      </c>
      <c r="D47" s="14">
        <v>0</v>
      </c>
      <c r="E47" s="14">
        <v>1</v>
      </c>
      <c r="F47" s="14">
        <v>2</v>
      </c>
      <c r="G47" s="14">
        <v>3</v>
      </c>
      <c r="H47" s="14">
        <v>4</v>
      </c>
      <c r="I47" s="14">
        <v>5</v>
      </c>
      <c r="J47" s="14">
        <v>6</v>
      </c>
      <c r="K47" s="14">
        <v>7</v>
      </c>
      <c r="L47" s="14">
        <v>8</v>
      </c>
      <c r="M47" s="14">
        <v>9</v>
      </c>
      <c r="N47" s="14">
        <v>10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14" ht="16.5" thickBot="1">
      <c r="A48" s="16" t="s">
        <v>7</v>
      </c>
      <c r="B48" s="17" t="s">
        <v>8</v>
      </c>
      <c r="C48" s="65">
        <v>0.08</v>
      </c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1"/>
    </row>
    <row r="49" spans="1:14" ht="16.5" thickBot="1">
      <c r="A49" s="16" t="s">
        <v>9</v>
      </c>
      <c r="B49" s="22" t="s">
        <v>10</v>
      </c>
      <c r="C49" s="23">
        <v>2</v>
      </c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6"/>
    </row>
    <row r="50" spans="1:14" ht="16.5" thickBot="1">
      <c r="A50" s="16" t="s">
        <v>11</v>
      </c>
      <c r="B50" s="22" t="s">
        <v>12</v>
      </c>
      <c r="C50" s="18">
        <f>$C48/$C49</f>
        <v>0.04</v>
      </c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6"/>
    </row>
    <row r="51" spans="1:14" ht="16.5" thickBot="1">
      <c r="A51" s="16" t="s">
        <v>13</v>
      </c>
      <c r="B51" s="22" t="s">
        <v>14</v>
      </c>
      <c r="C51" s="18">
        <v>0.025</v>
      </c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6"/>
    </row>
    <row r="52" spans="1:14" ht="16.5" thickBot="1">
      <c r="A52" s="16" t="s">
        <v>15</v>
      </c>
      <c r="B52" s="22" t="s">
        <v>16</v>
      </c>
      <c r="C52" s="18">
        <f>(C50-C51)</f>
        <v>0.015</v>
      </c>
      <c r="D52" s="27"/>
      <c r="E52" s="28"/>
      <c r="F52" s="28"/>
      <c r="G52" s="28"/>
      <c r="H52" s="28"/>
      <c r="I52" s="28"/>
      <c r="J52" s="28"/>
      <c r="K52" s="28"/>
      <c r="L52" s="28"/>
      <c r="M52" s="28"/>
      <c r="N52" s="29"/>
    </row>
    <row r="53" spans="1:14" ht="16.5" thickBot="1">
      <c r="A53" s="16" t="s">
        <v>36</v>
      </c>
      <c r="B53" s="22" t="s">
        <v>18</v>
      </c>
      <c r="C53" s="53">
        <v>95000</v>
      </c>
      <c r="D53" s="54">
        <f>$C53</f>
        <v>95000</v>
      </c>
      <c r="E53" s="54">
        <f>D53*(1+C50)</f>
        <v>98800</v>
      </c>
      <c r="F53" s="54">
        <f>E53*(1+C50)</f>
        <v>102752</v>
      </c>
      <c r="G53" s="54">
        <f>F53*(1+C50)</f>
        <v>106862.08</v>
      </c>
      <c r="H53" s="54">
        <f>G53*(1+C50)</f>
        <v>111136.5632</v>
      </c>
      <c r="I53" s="54">
        <f>H53*(1+C50)</f>
        <v>115582.02572800001</v>
      </c>
      <c r="J53" s="54">
        <f>I53*(1+C50)</f>
        <v>120205.30675712001</v>
      </c>
      <c r="K53" s="54">
        <f>J53*(1+C50)</f>
        <v>125013.5190274048</v>
      </c>
      <c r="L53" s="54">
        <f>K53*(1+C50)</f>
        <v>130014.059788501</v>
      </c>
      <c r="M53" s="54">
        <f>L53*(1+C50)</f>
        <v>135214.62218004104</v>
      </c>
      <c r="N53" s="55">
        <f>M53*(1+C50)</f>
        <v>140623.20706724268</v>
      </c>
    </row>
    <row r="54" spans="1:14" ht="16.5" thickBot="1">
      <c r="A54" s="16" t="s">
        <v>19</v>
      </c>
      <c r="B54" s="22" t="s">
        <v>20</v>
      </c>
      <c r="C54" s="30">
        <v>5</v>
      </c>
      <c r="D54" s="32">
        <f>$C54</f>
        <v>5</v>
      </c>
      <c r="E54" s="32">
        <f>D54*(1+C51)</f>
        <v>5.125</v>
      </c>
      <c r="F54" s="32">
        <f>E54*(1+C51)</f>
        <v>5.253125</v>
      </c>
      <c r="G54" s="32">
        <f>F54*(1+C51)</f>
        <v>5.384453124999999</v>
      </c>
      <c r="H54" s="32">
        <f>G54*(1+C51)</f>
        <v>5.519064453124999</v>
      </c>
      <c r="I54" s="32">
        <f>H54*(1+C51)</f>
        <v>5.657041064453123</v>
      </c>
      <c r="J54" s="32">
        <f>I54*(1+C51)</f>
        <v>5.798467091064451</v>
      </c>
      <c r="K54" s="32">
        <f>J54*(1+C51)</f>
        <v>5.943428768341062</v>
      </c>
      <c r="L54" s="32">
        <f>K54*(1+C51)</f>
        <v>6.092014487549588</v>
      </c>
      <c r="M54" s="32">
        <f>L54*(1+C51)</f>
        <v>6.244314849738327</v>
      </c>
      <c r="N54" s="32">
        <f>M54*(1+C51)</f>
        <v>6.400422720981784</v>
      </c>
    </row>
    <row r="55" spans="1:14" ht="16.5" thickBot="1">
      <c r="A55" s="16" t="s">
        <v>21</v>
      </c>
      <c r="B55" s="22" t="s">
        <v>22</v>
      </c>
      <c r="C55" s="57">
        <f aca="true" t="shared" si="12" ref="C55:N55">C53/C54</f>
        <v>19000</v>
      </c>
      <c r="D55" s="58">
        <f t="shared" si="12"/>
        <v>19000</v>
      </c>
      <c r="E55" s="58">
        <f t="shared" si="12"/>
        <v>19278.048780487807</v>
      </c>
      <c r="F55" s="58">
        <f t="shared" si="12"/>
        <v>19560.166567519333</v>
      </c>
      <c r="G55" s="58">
        <f t="shared" si="12"/>
        <v>19846.412907531816</v>
      </c>
      <c r="H55" s="58">
        <f t="shared" si="12"/>
        <v>20136.848218373743</v>
      </c>
      <c r="I55" s="58">
        <f t="shared" si="12"/>
        <v>20431.533802057267</v>
      </c>
      <c r="J55" s="58">
        <f t="shared" si="12"/>
        <v>20730.531857697133</v>
      </c>
      <c r="K55" s="58">
        <f t="shared" si="12"/>
        <v>21033.905494639042</v>
      </c>
      <c r="L55" s="58">
        <f t="shared" si="12"/>
        <v>21341.7187457801</v>
      </c>
      <c r="M55" s="58">
        <f t="shared" si="12"/>
        <v>21654.036581084205</v>
      </c>
      <c r="N55" s="58">
        <f t="shared" si="12"/>
        <v>21970.924921295195</v>
      </c>
    </row>
    <row r="56" spans="1:14" ht="16.5" thickBot="1">
      <c r="A56" s="16" t="s">
        <v>23</v>
      </c>
      <c r="B56" s="22" t="s">
        <v>24</v>
      </c>
      <c r="C56" s="23">
        <v>0.1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6.5" thickBot="1">
      <c r="A57" s="16" t="s">
        <v>25</v>
      </c>
      <c r="B57" s="22" t="s">
        <v>26</v>
      </c>
      <c r="C57" s="33"/>
      <c r="D57" s="56">
        <f>C56*D53</f>
        <v>9500</v>
      </c>
      <c r="E57" s="56">
        <f>C56*E53</f>
        <v>9880</v>
      </c>
      <c r="F57" s="56">
        <f>C56*F53</f>
        <v>10275.2</v>
      </c>
      <c r="G57" s="56">
        <f>C56*G53</f>
        <v>10686.208</v>
      </c>
      <c r="H57" s="56">
        <f>C56*H53</f>
        <v>11113.656320000002</v>
      </c>
      <c r="I57" s="56">
        <f>C56*I53</f>
        <v>11558.2025728</v>
      </c>
      <c r="J57" s="56">
        <f>C56*J53</f>
        <v>12020.530675712002</v>
      </c>
      <c r="K57" s="56">
        <f>C56*K53</f>
        <v>12501.351902740482</v>
      </c>
      <c r="L57" s="56">
        <f>C56*L53</f>
        <v>13001.405978850102</v>
      </c>
      <c r="M57" s="56">
        <f>C56*M53</f>
        <v>13521.462218004104</v>
      </c>
      <c r="N57" s="56">
        <f>C56*N53</f>
        <v>14062.32070672427</v>
      </c>
    </row>
    <row r="58" spans="1:14" s="8" customFormat="1" ht="16.5" thickBot="1">
      <c r="A58" s="34" t="s">
        <v>27</v>
      </c>
      <c r="B58" s="35" t="s">
        <v>33</v>
      </c>
      <c r="C58" s="36"/>
      <c r="D58" s="54">
        <f aca="true" t="shared" si="13" ref="D58:N58">D53-D57</f>
        <v>85500</v>
      </c>
      <c r="E58" s="54">
        <f t="shared" si="13"/>
        <v>88920</v>
      </c>
      <c r="F58" s="54">
        <f t="shared" si="13"/>
        <v>92476.8</v>
      </c>
      <c r="G58" s="54">
        <f t="shared" si="13"/>
        <v>96175.872</v>
      </c>
      <c r="H58" s="54">
        <f t="shared" si="13"/>
        <v>100022.90688</v>
      </c>
      <c r="I58" s="54">
        <f t="shared" si="13"/>
        <v>104023.8231552</v>
      </c>
      <c r="J58" s="54">
        <f t="shared" si="13"/>
        <v>108184.77608140801</v>
      </c>
      <c r="K58" s="54">
        <f t="shared" si="13"/>
        <v>112512.16712466432</v>
      </c>
      <c r="L58" s="54">
        <f t="shared" si="13"/>
        <v>117012.6538096509</v>
      </c>
      <c r="M58" s="54">
        <f t="shared" si="13"/>
        <v>121693.15996203694</v>
      </c>
      <c r="N58" s="54">
        <f t="shared" si="13"/>
        <v>126560.8863605184</v>
      </c>
    </row>
    <row r="59" spans="1:14" s="8" customFormat="1" ht="16.5" thickBot="1">
      <c r="A59" s="34" t="s">
        <v>29</v>
      </c>
      <c r="B59" s="37" t="s">
        <v>30</v>
      </c>
      <c r="C59" s="38"/>
      <c r="D59" s="54">
        <f aca="true" t="shared" si="14" ref="D59:N59">D58/D54</f>
        <v>17100</v>
      </c>
      <c r="E59" s="54">
        <f t="shared" si="14"/>
        <v>17350.243902439026</v>
      </c>
      <c r="F59" s="54">
        <f t="shared" si="14"/>
        <v>17604.149910767403</v>
      </c>
      <c r="G59" s="54">
        <f t="shared" si="14"/>
        <v>17861.771616778635</v>
      </c>
      <c r="H59" s="54">
        <f t="shared" si="14"/>
        <v>18123.16339653637</v>
      </c>
      <c r="I59" s="54">
        <f t="shared" si="14"/>
        <v>18388.38042185154</v>
      </c>
      <c r="J59" s="54">
        <f t="shared" si="14"/>
        <v>18657.47867192742</v>
      </c>
      <c r="K59" s="54">
        <f t="shared" si="14"/>
        <v>18930.514945175135</v>
      </c>
      <c r="L59" s="54">
        <f t="shared" si="14"/>
        <v>19207.546871202092</v>
      </c>
      <c r="M59" s="54">
        <f t="shared" si="14"/>
        <v>19488.632922975783</v>
      </c>
      <c r="N59" s="54">
        <f t="shared" si="14"/>
        <v>19773.83242916567</v>
      </c>
    </row>
    <row r="60" spans="1:14" s="8" customFormat="1" ht="16.5" thickBot="1">
      <c r="A60" s="34"/>
      <c r="C60" s="41" t="s">
        <v>45</v>
      </c>
      <c r="D60" s="68">
        <f aca="true" t="shared" si="15" ref="D60:N60">D57-D15</f>
        <v>0</v>
      </c>
      <c r="E60" s="56">
        <f t="shared" si="15"/>
        <v>142.50000000000182</v>
      </c>
      <c r="F60" s="56">
        <f t="shared" si="15"/>
        <v>294.26250000000255</v>
      </c>
      <c r="G60" s="56">
        <f t="shared" si="15"/>
        <v>455.7470625000042</v>
      </c>
      <c r="H60" s="56">
        <f t="shared" si="15"/>
        <v>627.4338590625066</v>
      </c>
      <c r="I60" s="56">
        <f t="shared" si="15"/>
        <v>809.8245503390699</v>
      </c>
      <c r="J60" s="56">
        <f t="shared" si="15"/>
        <v>1003.4432026895483</v>
      </c>
      <c r="K60" s="56">
        <f t="shared" si="15"/>
        <v>1208.8372428924686</v>
      </c>
      <c r="L60" s="56">
        <f t="shared" si="15"/>
        <v>1426.5784525058898</v>
      </c>
      <c r="M60" s="56">
        <f t="shared" si="15"/>
        <v>1657.2640035012882</v>
      </c>
      <c r="N60" s="56">
        <f t="shared" si="15"/>
        <v>1901.5175368588825</v>
      </c>
    </row>
    <row r="61" spans="1:14" s="8" customFormat="1" ht="16.5" thickBot="1">
      <c r="A61" s="34"/>
      <c r="B61" s="39"/>
      <c r="C61" s="40" t="s">
        <v>57</v>
      </c>
      <c r="D61" s="60"/>
      <c r="E61" s="54">
        <f>D61+E60</f>
        <v>142.50000000000182</v>
      </c>
      <c r="F61" s="54">
        <f aca="true" t="shared" si="16" ref="F61:N61">E61+F60</f>
        <v>436.76250000000437</v>
      </c>
      <c r="G61" s="54">
        <f t="shared" si="16"/>
        <v>892.5095625000085</v>
      </c>
      <c r="H61" s="54">
        <f t="shared" si="16"/>
        <v>1519.9434215625151</v>
      </c>
      <c r="I61" s="54">
        <f t="shared" si="16"/>
        <v>2329.767971901585</v>
      </c>
      <c r="J61" s="54">
        <f t="shared" si="16"/>
        <v>3333.2111745911334</v>
      </c>
      <c r="K61" s="54">
        <f t="shared" si="16"/>
        <v>4542.048417483602</v>
      </c>
      <c r="L61" s="62">
        <f t="shared" si="16"/>
        <v>5968.626869989492</v>
      </c>
      <c r="M61" s="54">
        <f t="shared" si="16"/>
        <v>7625.89087349078</v>
      </c>
      <c r="N61" s="54">
        <f t="shared" si="16"/>
        <v>9527.408410349663</v>
      </c>
    </row>
    <row r="62" spans="1:14" s="8" customFormat="1" ht="16.5" thickBot="1">
      <c r="A62" s="34"/>
      <c r="C62" s="41" t="s">
        <v>46</v>
      </c>
      <c r="D62" s="61">
        <v>4750</v>
      </c>
      <c r="F62" s="45"/>
      <c r="G62" s="31"/>
      <c r="H62" s="31"/>
      <c r="I62" s="31"/>
      <c r="J62" s="31"/>
      <c r="K62" s="31"/>
      <c r="L62" s="31"/>
      <c r="M62" s="31"/>
      <c r="N62" s="31"/>
    </row>
    <row r="63" spans="1:14" s="8" customFormat="1" ht="16.5" thickBot="1">
      <c r="A63" s="34"/>
      <c r="C63" s="41" t="s">
        <v>58</v>
      </c>
      <c r="D63" s="67"/>
      <c r="E63" s="42" t="str">
        <f>IF($D$62&gt;E61,"non","oui")</f>
        <v>non</v>
      </c>
      <c r="F63" s="42" t="str">
        <f aca="true" t="shared" si="17" ref="F63:N63">IF($D$62&gt;F61,"non","oui")</f>
        <v>non</v>
      </c>
      <c r="G63" s="42" t="str">
        <f t="shared" si="17"/>
        <v>non</v>
      </c>
      <c r="H63" s="42" t="str">
        <f t="shared" si="17"/>
        <v>non</v>
      </c>
      <c r="I63" s="42" t="str">
        <f t="shared" si="17"/>
        <v>non</v>
      </c>
      <c r="J63" s="42" t="str">
        <f t="shared" si="17"/>
        <v>non</v>
      </c>
      <c r="K63" s="42" t="str">
        <f t="shared" si="17"/>
        <v>non</v>
      </c>
      <c r="L63" s="63" t="str">
        <f t="shared" si="17"/>
        <v>oui</v>
      </c>
      <c r="M63" s="42" t="str">
        <f t="shared" si="17"/>
        <v>oui</v>
      </c>
      <c r="N63" s="42" t="str">
        <f t="shared" si="17"/>
        <v>oui</v>
      </c>
    </row>
    <row r="64" spans="1:14" s="8" customFormat="1" ht="15.75">
      <c r="A64" s="34"/>
      <c r="C64" s="39"/>
      <c r="D64" s="41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1:14" s="8" customFormat="1" ht="15.75">
      <c r="A65" s="34"/>
      <c r="C65" s="39"/>
      <c r="D65" s="41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1:14" s="8" customFormat="1" ht="15.75">
      <c r="A66" s="34"/>
      <c r="C66" s="39"/>
      <c r="D66" s="41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1:14" s="8" customFormat="1" ht="15.75">
      <c r="A67" s="34"/>
      <c r="C67" s="39"/>
      <c r="D67" s="41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14" s="8" customFormat="1" ht="15.75">
      <c r="A68" s="34"/>
      <c r="C68" s="39"/>
      <c r="D68" s="41"/>
      <c r="E68" s="66"/>
      <c r="F68" s="66"/>
      <c r="G68" s="66"/>
      <c r="H68" s="66"/>
      <c r="I68" s="66"/>
      <c r="J68" s="66"/>
      <c r="K68" s="66"/>
      <c r="L68" s="66"/>
      <c r="M68" s="66"/>
      <c r="N68" s="66"/>
    </row>
    <row r="69" spans="1:14" s="8" customFormat="1" ht="15.75">
      <c r="A69" s="34"/>
      <c r="C69" s="39"/>
      <c r="D69" s="41"/>
      <c r="E69" s="66"/>
      <c r="F69" s="66"/>
      <c r="G69" s="66"/>
      <c r="H69" s="66"/>
      <c r="I69" s="66"/>
      <c r="J69" s="66"/>
      <c r="K69" s="66"/>
      <c r="L69" s="66"/>
      <c r="M69" s="66"/>
      <c r="N69" s="66"/>
    </row>
    <row r="70" spans="1:11" s="8" customFormat="1" ht="15.75">
      <c r="A70" s="44" t="s">
        <v>34</v>
      </c>
      <c r="B70" s="43" t="s">
        <v>47</v>
      </c>
      <c r="C70" s="43"/>
      <c r="D70" s="43"/>
      <c r="E70" s="43"/>
      <c r="F70" s="43"/>
      <c r="G70" s="43"/>
      <c r="H70" s="43"/>
      <c r="I70" s="43"/>
      <c r="J70" s="43"/>
      <c r="K70" s="43"/>
    </row>
    <row r="71" spans="1:11" s="8" customFormat="1" ht="15.75">
      <c r="A71" s="39"/>
      <c r="B71" s="43" t="s">
        <v>48</v>
      </c>
      <c r="C71" s="43"/>
      <c r="D71" s="43"/>
      <c r="E71" s="43"/>
      <c r="F71" s="43"/>
      <c r="G71" s="43"/>
      <c r="H71" s="43"/>
      <c r="I71" s="43"/>
      <c r="J71" s="43"/>
      <c r="K71" s="43"/>
    </row>
    <row r="72" spans="1:29" ht="15.75">
      <c r="A72" s="3"/>
      <c r="B72" s="2" t="s">
        <v>49</v>
      </c>
      <c r="C72" s="2"/>
      <c r="D72" s="2"/>
      <c r="E72" s="2"/>
      <c r="F72" s="2"/>
      <c r="G72" s="2"/>
      <c r="H72" s="2"/>
      <c r="I72" s="2"/>
      <c r="J72" s="2"/>
      <c r="K72" s="2"/>
      <c r="N72" s="8"/>
      <c r="O72" s="8"/>
      <c r="P72" s="8"/>
      <c r="AA72" s="1"/>
      <c r="AB72" s="1"/>
      <c r="AC72" s="1"/>
    </row>
    <row r="73" spans="1:29" ht="15.75">
      <c r="A73" s="3"/>
      <c r="B73" s="2" t="s">
        <v>50</v>
      </c>
      <c r="C73" s="2"/>
      <c r="D73" s="2"/>
      <c r="E73" s="2"/>
      <c r="F73" s="2"/>
      <c r="G73" s="2"/>
      <c r="H73" s="2"/>
      <c r="I73" s="2"/>
      <c r="J73" s="2"/>
      <c r="K73" s="2"/>
      <c r="N73" s="8"/>
      <c r="O73" s="8"/>
      <c r="P73" s="8"/>
      <c r="AA73" s="1"/>
      <c r="AB73" s="1"/>
      <c r="AC73" s="1"/>
    </row>
    <row r="74" spans="1:29" ht="15.75">
      <c r="A74" s="3"/>
      <c r="B74" s="2" t="s">
        <v>51</v>
      </c>
      <c r="C74" s="2"/>
      <c r="D74" s="2"/>
      <c r="E74" s="2"/>
      <c r="F74" s="2"/>
      <c r="G74" s="2"/>
      <c r="H74" s="2"/>
      <c r="I74" s="2"/>
      <c r="J74" s="2"/>
      <c r="K74" s="2"/>
      <c r="N74" s="8"/>
      <c r="O74" s="8"/>
      <c r="P74" s="8"/>
      <c r="AA74" s="1"/>
      <c r="AB74" s="1"/>
      <c r="AC74" s="1"/>
    </row>
    <row r="75" spans="1:29" ht="15.75">
      <c r="A75" s="3"/>
      <c r="B75" s="2" t="s">
        <v>52</v>
      </c>
      <c r="C75" s="2"/>
      <c r="D75" s="2"/>
      <c r="E75" s="2"/>
      <c r="F75" s="2"/>
      <c r="G75" s="2"/>
      <c r="H75" s="2"/>
      <c r="I75" s="2"/>
      <c r="J75" s="2"/>
      <c r="K75" s="2"/>
      <c r="N75" s="8"/>
      <c r="O75" s="8"/>
      <c r="P75" s="8"/>
      <c r="AA75" s="1"/>
      <c r="AB75" s="1"/>
      <c r="AC75" s="1"/>
    </row>
    <row r="76" spans="1:29" ht="15.75">
      <c r="A76" s="3"/>
      <c r="B76" s="2" t="s">
        <v>53</v>
      </c>
      <c r="C76" s="2"/>
      <c r="D76" s="2"/>
      <c r="E76" s="2"/>
      <c r="F76" s="2"/>
      <c r="G76" s="2"/>
      <c r="H76" s="2"/>
      <c r="I76" s="2"/>
      <c r="J76" s="2"/>
      <c r="K76" s="2"/>
      <c r="N76" s="8"/>
      <c r="O76" s="8"/>
      <c r="P76" s="8"/>
      <c r="AA76" s="1"/>
      <c r="AB76" s="1"/>
      <c r="AC76" s="1"/>
    </row>
    <row r="77" spans="1:29" ht="15.75">
      <c r="A77" s="3"/>
      <c r="B77" s="2" t="s">
        <v>54</v>
      </c>
      <c r="C77" s="2"/>
      <c r="D77" s="2"/>
      <c r="E77" s="2"/>
      <c r="F77" s="2"/>
      <c r="G77" s="2"/>
      <c r="H77" s="2"/>
      <c r="I77" s="2"/>
      <c r="J77" s="2"/>
      <c r="K77" s="2"/>
      <c r="N77" s="8"/>
      <c r="O77" s="8"/>
      <c r="P77" s="8"/>
      <c r="AA77" s="1"/>
      <c r="AB77" s="1"/>
      <c r="AC77" s="1"/>
    </row>
    <row r="78" spans="1:29" ht="15.75">
      <c r="A78" s="3"/>
      <c r="B78" s="2" t="s">
        <v>55</v>
      </c>
      <c r="C78" s="2"/>
      <c r="D78" s="2"/>
      <c r="E78" s="2"/>
      <c r="F78" s="2"/>
      <c r="G78" s="2"/>
      <c r="H78" s="2"/>
      <c r="I78" s="2"/>
      <c r="J78" s="2"/>
      <c r="K78" s="2"/>
      <c r="N78" s="8"/>
      <c r="O78" s="8"/>
      <c r="P78" s="8"/>
      <c r="AA78" s="1"/>
      <c r="AB78" s="1"/>
      <c r="AC78" s="1"/>
    </row>
    <row r="79" spans="1:29" ht="15.75">
      <c r="A79" s="3"/>
      <c r="B79" s="2" t="s">
        <v>37</v>
      </c>
      <c r="C79" s="2"/>
      <c r="D79" s="2"/>
      <c r="E79" s="2"/>
      <c r="F79" s="2"/>
      <c r="G79" s="2"/>
      <c r="H79" s="2"/>
      <c r="I79" s="2"/>
      <c r="J79" s="2"/>
      <c r="K79" s="2"/>
      <c r="N79" s="8"/>
      <c r="O79" s="8"/>
      <c r="P79" s="8"/>
      <c r="AA79" s="1"/>
      <c r="AB79" s="1"/>
      <c r="AC79" s="1"/>
    </row>
    <row r="80" spans="1:29" ht="15.75">
      <c r="A80" s="3"/>
      <c r="B80" s="2" t="s">
        <v>56</v>
      </c>
      <c r="C80" s="2"/>
      <c r="D80" s="2"/>
      <c r="E80" s="2"/>
      <c r="F80" s="2"/>
      <c r="G80" s="2"/>
      <c r="H80" s="2"/>
      <c r="I80" s="2"/>
      <c r="J80" s="2"/>
      <c r="K80" s="2"/>
      <c r="N80" s="8"/>
      <c r="O80" s="8"/>
      <c r="P80" s="8"/>
      <c r="AA80" s="1"/>
      <c r="AB80" s="1"/>
      <c r="AC80" s="1"/>
    </row>
    <row r="81" spans="1:29" ht="15.75">
      <c r="A81" s="3"/>
      <c r="B81" s="2" t="s">
        <v>35</v>
      </c>
      <c r="C81" s="2"/>
      <c r="D81" s="2"/>
      <c r="E81" s="2"/>
      <c r="F81" s="2"/>
      <c r="G81" s="2"/>
      <c r="H81" s="2"/>
      <c r="I81" s="2"/>
      <c r="J81" s="2"/>
      <c r="K81" s="2"/>
      <c r="N81" s="8"/>
      <c r="O81" s="8"/>
      <c r="P81" s="8"/>
      <c r="AA81" s="1"/>
      <c r="AB81" s="1"/>
      <c r="AC81" s="1"/>
    </row>
    <row r="82" spans="4:14" ht="15.75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5.75">
      <c r="A84" s="46"/>
      <c r="B84" s="3"/>
      <c r="C84" s="47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2:31" ht="15.75">
      <c r="B85" s="1"/>
      <c r="C85" s="46"/>
      <c r="D85" s="48" t="s">
        <v>40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2"/>
      <c r="P85" s="2"/>
      <c r="Q85" s="1"/>
      <c r="R85" s="1"/>
      <c r="AD85" s="8"/>
      <c r="AE85" s="8"/>
    </row>
    <row r="86" spans="2:31" ht="15.75">
      <c r="B86" s="1"/>
      <c r="C86" s="46"/>
      <c r="D86" s="49">
        <f>$D$5</f>
        <v>0</v>
      </c>
      <c r="E86" s="49">
        <f>$E$5</f>
        <v>1</v>
      </c>
      <c r="F86" s="49">
        <f>$F$5</f>
        <v>2</v>
      </c>
      <c r="G86" s="49">
        <f>$G$5</f>
        <v>3</v>
      </c>
      <c r="H86" s="49">
        <f>$H$5</f>
        <v>4</v>
      </c>
      <c r="I86" s="49">
        <f>$I$5</f>
        <v>5</v>
      </c>
      <c r="J86" s="49">
        <f>$J$5</f>
        <v>6</v>
      </c>
      <c r="K86" s="49">
        <f>$K$5</f>
        <v>7</v>
      </c>
      <c r="L86" s="49">
        <f>$L$5</f>
        <v>8</v>
      </c>
      <c r="M86" s="49">
        <f>$M$5</f>
        <v>9</v>
      </c>
      <c r="N86" s="70">
        <f>$N$5</f>
        <v>10</v>
      </c>
      <c r="O86" s="2"/>
      <c r="P86" s="2"/>
      <c r="Q86" s="1"/>
      <c r="R86" s="1"/>
      <c r="AD86" s="8"/>
      <c r="AE86" s="8"/>
    </row>
    <row r="87" spans="2:31" ht="15.75">
      <c r="B87" s="1"/>
      <c r="C87" s="50" t="s">
        <v>41</v>
      </c>
      <c r="D87" s="69">
        <f>$D$13</f>
        <v>19000</v>
      </c>
      <c r="E87" s="69">
        <f>$E$13</f>
        <v>18999.999999999996</v>
      </c>
      <c r="F87" s="69">
        <f>$F$13</f>
        <v>18999.999999999996</v>
      </c>
      <c r="G87" s="69">
        <f>$G$13</f>
        <v>18999.999999999993</v>
      </c>
      <c r="H87" s="69">
        <f>$H$13</f>
        <v>18999.999999999993</v>
      </c>
      <c r="I87" s="69">
        <f>$I$13</f>
        <v>18999.999999999993</v>
      </c>
      <c r="J87" s="69">
        <f>$J$13</f>
        <v>18999.999999999996</v>
      </c>
      <c r="K87" s="69">
        <f>$K$13</f>
        <v>18999.999999999993</v>
      </c>
      <c r="L87" s="69">
        <f>$L$13</f>
        <v>18999.999999999993</v>
      </c>
      <c r="M87" s="69">
        <f>$M$13</f>
        <v>18999.999999999993</v>
      </c>
      <c r="N87" s="69">
        <f>$N$13</f>
        <v>18999.999999999993</v>
      </c>
      <c r="O87" s="2"/>
      <c r="P87" s="2"/>
      <c r="Q87" s="1"/>
      <c r="R87" s="1"/>
      <c r="AD87" s="8"/>
      <c r="AE87" s="8"/>
    </row>
    <row r="88" spans="2:31" ht="15.75">
      <c r="B88" s="1"/>
      <c r="C88" s="50" t="s">
        <v>29</v>
      </c>
      <c r="D88" s="69">
        <f>$D$17</f>
        <v>17100</v>
      </c>
      <c r="E88" s="69">
        <f>$E$17</f>
        <v>17099.999999999996</v>
      </c>
      <c r="F88" s="69">
        <f>$F$17</f>
        <v>17099.999999999996</v>
      </c>
      <c r="G88" s="69">
        <f>$G$17</f>
        <v>17099.999999999993</v>
      </c>
      <c r="H88" s="69">
        <f>$H$17</f>
        <v>17099.999999999993</v>
      </c>
      <c r="I88" s="69">
        <f>$I$17</f>
        <v>17099.999999999993</v>
      </c>
      <c r="J88" s="69">
        <f>$J$17</f>
        <v>17099.999999999996</v>
      </c>
      <c r="K88" s="69">
        <f>$K$17</f>
        <v>17099.999999999993</v>
      </c>
      <c r="L88" s="69">
        <f>$L$17</f>
        <v>17099.999999999993</v>
      </c>
      <c r="M88" s="69">
        <f>$M$17</f>
        <v>17099.999999999993</v>
      </c>
      <c r="N88" s="69">
        <f>$N$17</f>
        <v>17099.999999999993</v>
      </c>
      <c r="O88" s="2"/>
      <c r="P88" s="2"/>
      <c r="Q88" s="1"/>
      <c r="R88" s="1"/>
      <c r="AD88" s="8"/>
      <c r="AE88" s="8"/>
    </row>
    <row r="89" spans="1:14" ht="15.75">
      <c r="A89" s="46"/>
      <c r="B89" s="3"/>
      <c r="C89" s="51" t="s">
        <v>44</v>
      </c>
      <c r="D89" s="69">
        <f>D15/D12</f>
        <v>1900</v>
      </c>
      <c r="E89" s="69">
        <f aca="true" t="shared" si="18" ref="E89:N89">E15/E12</f>
        <v>1899.9999999999995</v>
      </c>
      <c r="F89" s="69">
        <f t="shared" si="18"/>
        <v>1899.9999999999998</v>
      </c>
      <c r="G89" s="69">
        <f t="shared" si="18"/>
        <v>1899.9999999999995</v>
      </c>
      <c r="H89" s="69">
        <f t="shared" si="18"/>
        <v>1899.9999999999995</v>
      </c>
      <c r="I89" s="69">
        <f t="shared" si="18"/>
        <v>1899.9999999999993</v>
      </c>
      <c r="J89" s="69">
        <f t="shared" si="18"/>
        <v>1899.9999999999995</v>
      </c>
      <c r="K89" s="69">
        <f t="shared" si="18"/>
        <v>1899.9999999999993</v>
      </c>
      <c r="L89" s="69">
        <f t="shared" si="18"/>
        <v>1899.999999999999</v>
      </c>
      <c r="M89" s="69">
        <f t="shared" si="18"/>
        <v>1899.999999999999</v>
      </c>
      <c r="N89" s="69">
        <f t="shared" si="18"/>
        <v>1899.9999999999995</v>
      </c>
    </row>
    <row r="90" spans="1:14" ht="15.75">
      <c r="A90" s="46"/>
      <c r="B90" s="3"/>
      <c r="C90" s="52"/>
      <c r="D90" s="2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15.75">
      <c r="A91" s="46"/>
      <c r="B91" s="3"/>
      <c r="C91" s="34"/>
      <c r="D91" s="2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15.75">
      <c r="A92" s="46"/>
      <c r="B92" s="3"/>
      <c r="C92" s="52"/>
      <c r="D92" s="2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ht="15.75">
      <c r="A93" s="46"/>
      <c r="B93" s="3"/>
      <c r="D93" s="2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5.75">
      <c r="A94" s="46"/>
      <c r="B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15"/>
    </row>
    <row r="95" spans="1:14" ht="15.75">
      <c r="A95" s="46"/>
      <c r="B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15"/>
    </row>
    <row r="96" spans="4:14" ht="15.7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4:14" ht="15.7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4:14" ht="15.75">
      <c r="D98" s="71">
        <v>0</v>
      </c>
      <c r="E98" s="71">
        <v>1</v>
      </c>
      <c r="F98" s="71">
        <v>2</v>
      </c>
      <c r="G98" s="71">
        <v>3</v>
      </c>
      <c r="H98" s="71">
        <v>4</v>
      </c>
      <c r="I98" s="71">
        <v>5</v>
      </c>
      <c r="J98" s="71">
        <v>6</v>
      </c>
      <c r="K98" s="71">
        <v>7</v>
      </c>
      <c r="L98" s="71">
        <v>8</v>
      </c>
      <c r="M98" s="71">
        <v>9</v>
      </c>
      <c r="N98" s="71">
        <v>10</v>
      </c>
    </row>
    <row r="99" spans="3:14" ht="15.75">
      <c r="C99" s="50" t="s">
        <v>41</v>
      </c>
      <c r="D99" s="72">
        <f>D27</f>
        <v>19000</v>
      </c>
      <c r="E99" s="72">
        <f aca="true" t="shared" si="19" ref="E99:N99">E27</f>
        <v>19463.414634146342</v>
      </c>
      <c r="F99" s="72">
        <f t="shared" si="19"/>
        <v>19938.13206424747</v>
      </c>
      <c r="G99" s="72">
        <f t="shared" si="19"/>
        <v>20424.42796825351</v>
      </c>
      <c r="H99" s="72">
        <f t="shared" si="19"/>
        <v>20922.584747967012</v>
      </c>
      <c r="I99" s="72">
        <f t="shared" si="19"/>
        <v>21432.891693039383</v>
      </c>
      <c r="J99" s="72">
        <f t="shared" si="19"/>
        <v>21955.645148967174</v>
      </c>
      <c r="K99" s="72">
        <f t="shared" si="19"/>
        <v>22491.148689185888</v>
      </c>
      <c r="L99" s="72">
        <f t="shared" si="19"/>
        <v>23039.713291361157</v>
      </c>
      <c r="M99" s="72">
        <f t="shared" si="19"/>
        <v>23601.657517979722</v>
      </c>
      <c r="N99" s="72">
        <f t="shared" si="19"/>
        <v>24177.307701345086</v>
      </c>
    </row>
    <row r="100" spans="3:14" ht="15.75">
      <c r="C100" s="50" t="s">
        <v>29</v>
      </c>
      <c r="D100" s="72">
        <f>D31</f>
        <v>17100</v>
      </c>
      <c r="E100" s="72">
        <f aca="true" t="shared" si="20" ref="E100:N100">E31</f>
        <v>17517.073170731706</v>
      </c>
      <c r="F100" s="72">
        <f t="shared" si="20"/>
        <v>17944.318857822724</v>
      </c>
      <c r="G100" s="72">
        <f t="shared" si="20"/>
        <v>18381.985171428158</v>
      </c>
      <c r="H100" s="72">
        <f t="shared" si="20"/>
        <v>18830.32627317031</v>
      </c>
      <c r="I100" s="72">
        <f t="shared" si="20"/>
        <v>19289.60252373544</v>
      </c>
      <c r="J100" s="72">
        <f t="shared" si="20"/>
        <v>19760.08063407046</v>
      </c>
      <c r="K100" s="72">
        <f t="shared" si="20"/>
        <v>20242.033820267297</v>
      </c>
      <c r="L100" s="72">
        <f t="shared" si="20"/>
        <v>20735.741962225038</v>
      </c>
      <c r="M100" s="72">
        <f t="shared" si="20"/>
        <v>21241.49176618175</v>
      </c>
      <c r="N100" s="72">
        <f t="shared" si="20"/>
        <v>21759.576931210577</v>
      </c>
    </row>
    <row r="101" spans="3:14" ht="15.75">
      <c r="C101" s="50" t="s">
        <v>44</v>
      </c>
      <c r="D101" s="72">
        <f>D29</f>
        <v>9500</v>
      </c>
      <c r="E101" s="72">
        <f aca="true" t="shared" si="21" ref="E101:N101">E29</f>
        <v>9975</v>
      </c>
      <c r="F101" s="72">
        <f t="shared" si="21"/>
        <v>10473.75</v>
      </c>
      <c r="G101" s="72">
        <f t="shared" si="21"/>
        <v>10997.4375</v>
      </c>
      <c r="H101" s="72">
        <f t="shared" si="21"/>
        <v>11547.309375</v>
      </c>
      <c r="I101" s="72">
        <f t="shared" si="21"/>
        <v>12124.674843750001</v>
      </c>
      <c r="J101" s="72">
        <f t="shared" si="21"/>
        <v>12730.908585937503</v>
      </c>
      <c r="K101" s="72">
        <f t="shared" si="21"/>
        <v>13367.454015234378</v>
      </c>
      <c r="L101" s="72">
        <f t="shared" si="21"/>
        <v>14035.826715996096</v>
      </c>
      <c r="M101" s="72">
        <f t="shared" si="21"/>
        <v>14737.6180517959</v>
      </c>
      <c r="N101" s="72">
        <f t="shared" si="21"/>
        <v>15474.498954385697</v>
      </c>
    </row>
    <row r="113" spans="4:14" ht="15.75">
      <c r="D113" s="74">
        <v>0</v>
      </c>
      <c r="E113" s="74">
        <v>1</v>
      </c>
      <c r="F113" s="74">
        <v>2</v>
      </c>
      <c r="G113" s="74">
        <v>3</v>
      </c>
      <c r="H113" s="74">
        <v>4</v>
      </c>
      <c r="I113" s="74">
        <v>5</v>
      </c>
      <c r="J113" s="74">
        <v>6</v>
      </c>
      <c r="K113" s="74">
        <v>7</v>
      </c>
      <c r="L113" s="74">
        <v>8</v>
      </c>
      <c r="M113" s="74">
        <v>9</v>
      </c>
      <c r="N113" s="75">
        <v>10</v>
      </c>
    </row>
    <row r="114" spans="3:14" ht="15.75">
      <c r="C114" s="50" t="s">
        <v>41</v>
      </c>
      <c r="D114" s="73">
        <f>D55</f>
        <v>19000</v>
      </c>
      <c r="E114" s="73">
        <f aca="true" t="shared" si="22" ref="E114:N114">E55</f>
        <v>19278.048780487807</v>
      </c>
      <c r="F114" s="73">
        <f t="shared" si="22"/>
        <v>19560.166567519333</v>
      </c>
      <c r="G114" s="73">
        <f t="shared" si="22"/>
        <v>19846.412907531816</v>
      </c>
      <c r="H114" s="73">
        <f t="shared" si="22"/>
        <v>20136.848218373743</v>
      </c>
      <c r="I114" s="73">
        <f t="shared" si="22"/>
        <v>20431.533802057267</v>
      </c>
      <c r="J114" s="73">
        <f t="shared" si="22"/>
        <v>20730.531857697133</v>
      </c>
      <c r="K114" s="73">
        <f t="shared" si="22"/>
        <v>21033.905494639042</v>
      </c>
      <c r="L114" s="73">
        <f t="shared" si="22"/>
        <v>21341.7187457801</v>
      </c>
      <c r="M114" s="73">
        <f t="shared" si="22"/>
        <v>21654.036581084205</v>
      </c>
      <c r="N114" s="73">
        <f t="shared" si="22"/>
        <v>21970.924921295195</v>
      </c>
    </row>
    <row r="115" spans="3:14" ht="15.75">
      <c r="C115" s="50" t="s">
        <v>29</v>
      </c>
      <c r="D115" s="73">
        <f>D59</f>
        <v>17100</v>
      </c>
      <c r="E115" s="73">
        <f aca="true" t="shared" si="23" ref="E115:N115">E59</f>
        <v>17350.243902439026</v>
      </c>
      <c r="F115" s="73">
        <f t="shared" si="23"/>
        <v>17604.149910767403</v>
      </c>
      <c r="G115" s="73">
        <f t="shared" si="23"/>
        <v>17861.771616778635</v>
      </c>
      <c r="H115" s="73">
        <f t="shared" si="23"/>
        <v>18123.16339653637</v>
      </c>
      <c r="I115" s="73">
        <f t="shared" si="23"/>
        <v>18388.38042185154</v>
      </c>
      <c r="J115" s="73">
        <f t="shared" si="23"/>
        <v>18657.47867192742</v>
      </c>
      <c r="K115" s="73">
        <f t="shared" si="23"/>
        <v>18930.514945175135</v>
      </c>
      <c r="L115" s="73">
        <f t="shared" si="23"/>
        <v>19207.546871202092</v>
      </c>
      <c r="M115" s="73">
        <f t="shared" si="23"/>
        <v>19488.632922975783</v>
      </c>
      <c r="N115" s="73">
        <f t="shared" si="23"/>
        <v>19773.83242916567</v>
      </c>
    </row>
    <row r="116" spans="3:14" ht="15.75">
      <c r="C116" s="50" t="s">
        <v>44</v>
      </c>
      <c r="D116" s="73">
        <f>D57</f>
        <v>9500</v>
      </c>
      <c r="E116" s="73">
        <f aca="true" t="shared" si="24" ref="E116:N116">E57</f>
        <v>9880</v>
      </c>
      <c r="F116" s="73">
        <f t="shared" si="24"/>
        <v>10275.2</v>
      </c>
      <c r="G116" s="73">
        <f t="shared" si="24"/>
        <v>10686.208</v>
      </c>
      <c r="H116" s="73">
        <f t="shared" si="24"/>
        <v>11113.656320000002</v>
      </c>
      <c r="I116" s="73">
        <f t="shared" si="24"/>
        <v>11558.2025728</v>
      </c>
      <c r="J116" s="73">
        <f t="shared" si="24"/>
        <v>12020.530675712002</v>
      </c>
      <c r="K116" s="73">
        <f t="shared" si="24"/>
        <v>12501.351902740482</v>
      </c>
      <c r="L116" s="73">
        <f t="shared" si="24"/>
        <v>13001.405978850102</v>
      </c>
      <c r="M116" s="73">
        <f t="shared" si="24"/>
        <v>13521.462218004104</v>
      </c>
      <c r="N116" s="73">
        <f t="shared" si="24"/>
        <v>14062.32070672427</v>
      </c>
    </row>
  </sheetData>
  <sheetProtection/>
  <printOptions/>
  <pageMargins left="0.3" right="0.3" top="0.7" bottom="0.7" header="0.5" footer="0.5"/>
  <pageSetup orientation="portrait" paperSize="9" scale="70"/>
  <headerFooter alignWithMargins="0">
    <oddHeader>&amp;LPLB&amp;CDossierHarrodDomar.xls&amp;R&amp;D, &amp;T</oddHeader>
    <oddFooter>&amp;LSolutionTableau&amp;C- &amp;P -&amp;R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Phillip LeBel</cp:lastModifiedBy>
  <cp:lastPrinted>2007-07-20T12:11:30Z</cp:lastPrinted>
  <dcterms:created xsi:type="dcterms:W3CDTF">2004-09-23T15:48:56Z</dcterms:created>
  <dcterms:modified xsi:type="dcterms:W3CDTF">2019-05-15T15:26:05Z</dcterms:modified>
  <cp:category/>
  <cp:version/>
  <cp:contentType/>
  <cp:contentStatus/>
</cp:coreProperties>
</file>