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7000" windowHeight="15160" firstSheet="1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<sst xmlns="http://schemas.openxmlformats.org/spreadsheetml/2006/main" count="128" uniqueCount="112">
  <si>
    <t xml:space="preserve">                  Figure 3</t>
  </si>
  <si>
    <t>product curve relationship in Figure 2, to show the stylized results.</t>
  </si>
  <si>
    <t>The exam grade is the dependent variable and the number of hours studied is the independent variable.  We show in</t>
  </si>
  <si>
    <t>and marginal product relationships.</t>
  </si>
  <si>
    <t xml:space="preserve">             Table 1</t>
  </si>
  <si>
    <t>Figure 2</t>
  </si>
  <si>
    <t>Figure 1</t>
  </si>
  <si>
    <t xml:space="preserve">     Figure 1 plots the actual relationship between hours of study and grade received.  From this we estimate a quadratic</t>
  </si>
  <si>
    <t>equation, the results of which are also shown in Figure 1.  We then use the stylized equation to re-estimate the total</t>
  </si>
  <si>
    <t>hours.</t>
  </si>
  <si>
    <t>Montclair State University</t>
  </si>
  <si>
    <t>Table 1 below a sample of reported hours studied and grades received for an exam, from which we derive the total</t>
  </si>
  <si>
    <t xml:space="preserve">    Finally, we take the first derivative of the estimating equation to derive the marginal product of studying, and which is plotted in Figure 3. </t>
  </si>
  <si>
    <t>Setting this equation equal to zero yields the optimal number of hours.  In this example, the optimal number is</t>
  </si>
  <si>
    <t>could raise the output per hour of study, which serves as a useful framework for research.</t>
  </si>
  <si>
    <t>School of Business</t>
  </si>
  <si>
    <t>Department of Economics and Finance</t>
  </si>
  <si>
    <t>Name</t>
  </si>
  <si>
    <t>I.D.</t>
  </si>
  <si>
    <t>Exam 1</t>
  </si>
  <si>
    <t>Exam 2</t>
  </si>
  <si>
    <t>Final</t>
  </si>
  <si>
    <t>Average</t>
  </si>
  <si>
    <t>Grade</t>
  </si>
  <si>
    <t>Mean</t>
  </si>
  <si>
    <t>Count</t>
  </si>
  <si>
    <t>StDev.</t>
  </si>
  <si>
    <t>P. LeBel</t>
  </si>
  <si>
    <t>ClassPart</t>
  </si>
  <si>
    <t>ResPaper</t>
  </si>
  <si>
    <t>Principles of Economics Micro</t>
  </si>
  <si>
    <t xml:space="preserve">Paper </t>
  </si>
  <si>
    <t>Titles</t>
  </si>
  <si>
    <t>Median</t>
  </si>
  <si>
    <t>Spring 2004</t>
  </si>
  <si>
    <t>Economics 102-07</t>
  </si>
  <si>
    <t>MR 14:30-15:45</t>
  </si>
  <si>
    <t>PA 111</t>
  </si>
  <si>
    <t xml:space="preserve">Housing subsidies </t>
  </si>
  <si>
    <t>revised bib &amp; outline</t>
  </si>
  <si>
    <t>New Jersey tax cuts</t>
  </si>
  <si>
    <t>E.Asia Ec.Reforms</t>
  </si>
  <si>
    <t>Outline but no bib</t>
  </si>
  <si>
    <t>U.S. steel tariffs</t>
  </si>
  <si>
    <t>US fossil fuel dep.</t>
  </si>
  <si>
    <t>Outline but no big</t>
  </si>
  <si>
    <t>Sept. 11</t>
  </si>
  <si>
    <t>Russia &amp; China ref.</t>
  </si>
  <si>
    <t>Sports stadium subs</t>
  </si>
  <si>
    <t>Insider trading</t>
  </si>
  <si>
    <t>U.S. energy policy</t>
  </si>
  <si>
    <t>2-C</t>
  </si>
  <si>
    <t>C+D</t>
  </si>
  <si>
    <t>2-D</t>
  </si>
  <si>
    <t>Stdev</t>
  </si>
  <si>
    <t>E1</t>
  </si>
  <si>
    <t>E2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</si>
  <si>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</si>
  <si>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</si>
  <si>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</si>
  <si>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</si>
  <si>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</si>
  <si>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</si>
  <si>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</si>
  <si>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</si>
  <si>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</si>
  <si>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</si>
  <si>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</si>
  <si>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</si>
  <si>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</si>
  <si>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</si>
  <si>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</si>
  <si>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Coefficients</t>
  </si>
  <si>
    <t>t Stat</t>
  </si>
  <si>
    <t>P-value</t>
  </si>
  <si>
    <t>©2004</t>
  </si>
  <si>
    <t>Does the First Exam Predict the Outcome of the Second?</t>
  </si>
  <si>
    <t>Arndt, Thomas</t>
  </si>
  <si>
    <t>Arose,Daniel</t>
  </si>
  <si>
    <t>Ayaz, Chris</t>
  </si>
  <si>
    <t>Ayvedi, Gokhan</t>
  </si>
  <si>
    <t>Burkhardt, Kevin R.</t>
  </si>
  <si>
    <t>Czartoryski, Steven A.</t>
  </si>
  <si>
    <t>Dietzold, Jaclyn M.</t>
  </si>
  <si>
    <t>German, Suriguel</t>
  </si>
  <si>
    <t>Gioia, Jacqueline E.</t>
  </si>
  <si>
    <t>Giri, Mahima</t>
  </si>
  <si>
    <t>Hakim, Elie N.</t>
  </si>
  <si>
    <t>Horsch, Amanda L.</t>
  </si>
  <si>
    <t>Kodjian, John</t>
  </si>
  <si>
    <t>Macho, Andrew F.</t>
  </si>
  <si>
    <t>Mirabella,Kevin D.</t>
  </si>
  <si>
    <t>Orru, Giuseppe F.</t>
  </si>
  <si>
    <t>Pubylski, Victoria E.</t>
  </si>
  <si>
    <t>Reitz, Christina L.</t>
  </si>
  <si>
    <t>Rotunda, Johnna A.</t>
  </si>
  <si>
    <t>Schur, Thomas W.</t>
  </si>
  <si>
    <t>Tapya, Maria Y.</t>
  </si>
  <si>
    <t>Tasko, Mark</t>
  </si>
  <si>
    <t>Thondique, Jason</t>
  </si>
  <si>
    <t>Vitetta, Alexander M.</t>
  </si>
  <si>
    <t>Hours</t>
  </si>
  <si>
    <t>Estd MP</t>
  </si>
  <si>
    <t>Estd TP</t>
  </si>
  <si>
    <t>X =</t>
  </si>
  <si>
    <t xml:space="preserve"> = Optimal hours of studying</t>
  </si>
  <si>
    <t>MP =</t>
  </si>
  <si>
    <t xml:space="preserve">  Solving for X yields:</t>
  </si>
  <si>
    <t>On the Marginal Product of Studying for an Exam</t>
  </si>
  <si>
    <t>which yields an optimal grade of</t>
  </si>
  <si>
    <t>Improvements in technical efficiency (I.e., studying, attending class, work habits, etc.)</t>
  </si>
  <si>
    <t xml:space="preserve">     How many hours should one study for an exam?  The answer can be found by looking at the total and marginal products.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</si>
</sst>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.\ "/>
    <numFmt numFmtId="166" formatCode="m/d/yyyy"/>
    <numFmt numFmtId="167" formatCode="0.0000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8"/>
      <name val="Phyllis"/>
      <family val="0"/>
    </font>
    <font>
      <sz val="10"/>
      <name val="Helv"/>
      <family val="0"/>
    </font>
    <font>
      <b/>
      <sz val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9.75"/>
      <name val="Helv"/>
      <family val="0"/>
    </font>
    <font>
      <sz val="9.25"/>
      <name val="Helv"/>
      <family val="0"/>
    </font>
    <font>
      <vertAlign val="superscript"/>
      <sz val="9.25"/>
      <name val="Helv"/>
      <family val="0"/>
    </font>
    <font>
      <b/>
      <sz val="12"/>
      <name val="Helv"/>
      <family val="0"/>
    </font>
    <font>
      <b/>
      <sz val="9"/>
      <color indexed="12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8"/>
      <name val="Helv"/>
      <family val="0"/>
    </font>
    <font>
      <sz val="8.75"/>
      <name val="Helv"/>
      <family val="0"/>
    </font>
    <font>
      <b/>
      <sz val="11.75"/>
      <color indexed="12"/>
      <name val="Helv"/>
      <family val="0"/>
    </font>
    <font>
      <b/>
      <sz val="9.25"/>
      <name val="Helv"/>
      <family val="0"/>
    </font>
    <font>
      <vertAlign val="superscript"/>
      <sz val="10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5" fontId="5" fillId="0" borderId="0" xfId="0" applyNumberFormat="1" applyFont="1" applyAlignment="1">
      <alignment/>
    </xf>
    <xf numFmtId="0" fontId="5" fillId="0" borderId="1" xfId="0" applyFont="1" applyBorder="1" applyAlignment="1" quotePrefix="1">
      <alignment horizontal="right"/>
    </xf>
    <xf numFmtId="164" fontId="5" fillId="0" borderId="1" xfId="0" applyNumberFormat="1" applyFont="1" applyBorder="1" applyAlignment="1" quotePrefix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2" fontId="5" fillId="0" borderId="1" xfId="0" applyNumberFormat="1" applyFont="1" applyBorder="1" applyAlignment="1" quotePrefix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Continuous"/>
    </xf>
    <xf numFmtId="2" fontId="0" fillId="0" borderId="0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4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167" fontId="0" fillId="0" borderId="8" xfId="0" applyNumberFormat="1" applyBorder="1" applyAlignment="1">
      <alignment/>
    </xf>
    <xf numFmtId="167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2" fontId="5" fillId="0" borderId="3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167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5" fillId="0" borderId="13" xfId="0" applyNumberFormat="1" applyFon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5" fillId="0" borderId="14" xfId="0" applyNumberFormat="1" applyFont="1" applyBorder="1" applyAlignment="1">
      <alignment/>
    </xf>
    <xf numFmtId="167" fontId="0" fillId="0" borderId="14" xfId="0" applyNumberFormat="1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Productivity of Studying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6"/>
          <c:y val="0.158"/>
          <c:w val="0.945"/>
          <c:h val="0.6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Marginal Productivity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Sheet2!$D$16:$D$36</c:f>
              <c:numCache/>
            </c:numRef>
          </c:xVal>
          <c:yVal>
            <c:numRef>
              <c:f>Sheet2!$E$16:$E$36</c:f>
              <c:numCache/>
            </c:numRef>
          </c:yVal>
          <c:smooth val="0"/>
        </c:ser>
        <c:axId val="22459330"/>
        <c:axId val="807379"/>
      </c:scatterChart>
      <c:valAx>
        <c:axId val="2245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7379"/>
        <c:crosses val="autoZero"/>
        <c:crossBetween val="midCat"/>
        <c:dispUnits/>
      </c:valAx>
      <c:valAx>
        <c:axId val="807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9330"/>
        <c:crosses val="autoZero"/>
        <c:crossBetween val="midCat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159"/>
          <c:y val="0.909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Estimated Total Product of Studying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675"/>
          <c:y val="0.16675"/>
          <c:w val="0.947"/>
          <c:h val="0.6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Sheet2!$F$15</c:f>
              <c:strCache>
                <c:ptCount val="1"/>
                <c:pt idx="0">
                  <c:v>Estd TP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Estimated Total Product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Helv"/>
                        <a:ea typeface="Helv"/>
                        <a:cs typeface="Helv"/>
                      </a:rPr>
                      <a:t>y = -0.285x</a:t>
                    </a:r>
                    <a:r>
                      <a:rPr lang="en-US" cap="none" sz="10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1000" b="0" i="0" u="none" baseline="0">
                        <a:latin typeface="Helv"/>
                        <a:ea typeface="Helv"/>
                        <a:cs typeface="Helv"/>
                      </a:rPr>
                      <a:t> + 1.7818x - 0.6215
R</a:t>
                    </a:r>
                    <a:r>
                      <a:rPr lang="en-US" cap="none" sz="10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1000" b="0" i="0" u="none" baseline="0">
                        <a:latin typeface="Helv"/>
                        <a:ea typeface="Helv"/>
                        <a:cs typeface="Helv"/>
                      </a:rPr>
                      <a:t> = 1.00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Sheet2!$D$16:$D$36</c:f>
              <c:numCache/>
            </c:numRef>
          </c:xVal>
          <c:yVal>
            <c:numRef>
              <c:f>Sheet2!$F$16:$F$36</c:f>
              <c:numCache/>
            </c:numRef>
          </c:yVal>
          <c:smooth val="0"/>
        </c:ser>
        <c:axId val="7266412"/>
        <c:axId val="65397709"/>
      </c:scatterChart>
      <c:valAx>
        <c:axId val="726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65397709"/>
        <c:crosses val="autoZero"/>
        <c:crossBetween val="midCat"/>
        <c:dispUnits/>
      </c:valAx>
      <c:valAx>
        <c:axId val="65397709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7266412"/>
        <c:crosses val="autoZero"/>
        <c:crossBetween val="midCat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196"/>
          <c:y val="0.9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Estimated Marginal Product of Studying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3"/>
          <c:y val="0.22575"/>
          <c:w val="0.9475"/>
          <c:h val="0.6315"/>
        </c:manualLayout>
      </c:layout>
      <c:lineChart>
        <c:grouping val="standard"/>
        <c:varyColors val="0"/>
        <c:ser>
          <c:idx val="1"/>
          <c:order val="0"/>
          <c:tx>
            <c:v>Marginal Product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Sheet2!$D$43:$D$48</c:f>
              <c:numCache/>
            </c:numRef>
          </c:cat>
          <c:val>
            <c:numRef>
              <c:f>Sheet2!$E$43:$E$48</c:f>
              <c:numCache/>
            </c:numRef>
          </c:val>
          <c:smooth val="0"/>
        </c:ser>
        <c:marker val="1"/>
        <c:axId val="51708470"/>
        <c:axId val="62723047"/>
      </c:line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62723047"/>
        <c:crosses val="autoZero"/>
        <c:auto val="1"/>
        <c:lblOffset val="100"/>
        <c:noMultiLvlLbl val="0"/>
      </c:catAx>
      <c:valAx>
        <c:axId val="62723047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1708470"/>
        <c:crossesAt val="1"/>
        <c:crossBetween val="midCat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318"/>
          <c:y val="0.90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0.1145</cdr:y>
    </cdr:from>
    <cdr:to>
      <cdr:x>0.13625</cdr:x>
      <cdr:y>0.174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4000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>
              <a:latin typeface="Helv"/>
              <a:ea typeface="Helv"/>
              <a:cs typeface="Helv"/>
            </a:rPr>
            <a:t>Grade</a:t>
          </a:r>
        </a:p>
      </cdr:txBody>
    </cdr:sp>
  </cdr:relSizeAnchor>
  <cdr:relSizeAnchor xmlns:cdr="http://schemas.openxmlformats.org/drawingml/2006/chartDrawing">
    <cdr:from>
      <cdr:x>0.64575</cdr:x>
      <cdr:y>0.81475</cdr:y>
    </cdr:from>
    <cdr:to>
      <cdr:x>0.8985</cdr:x>
      <cdr:y>0.87425</cdr:y>
    </cdr:to>
    <cdr:sp>
      <cdr:nvSpPr>
        <cdr:cNvPr id="2" name="TextBox 2"/>
        <cdr:cNvSpPr txBox="1">
          <a:spLocks noChangeArrowheads="1"/>
        </cdr:cNvSpPr>
      </cdr:nvSpPr>
      <cdr:spPr>
        <a:xfrm>
          <a:off x="2790825" y="2867025"/>
          <a:ext cx="1095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925" b="1" i="0" u="none" baseline="0">
              <a:latin typeface="Helv"/>
              <a:ea typeface="Helv"/>
              <a:cs typeface="Helv"/>
            </a:rPr>
            <a:t>Hours Studied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0.12775</cdr:y>
    </cdr:from>
    <cdr:to>
      <cdr:x>0.12575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23875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>
              <a:latin typeface="Helv"/>
              <a:ea typeface="Helv"/>
              <a:cs typeface="Helv"/>
            </a:rPr>
            <a:t>Grade</a:t>
          </a:r>
        </a:p>
      </cdr:txBody>
    </cdr:sp>
  </cdr:relSizeAnchor>
  <cdr:relSizeAnchor xmlns:cdr="http://schemas.openxmlformats.org/drawingml/2006/chartDrawing">
    <cdr:from>
      <cdr:x>0.71075</cdr:x>
      <cdr:y>0.833</cdr:y>
    </cdr:from>
    <cdr:to>
      <cdr:x>0.96925</cdr:x>
      <cdr:y>0.88325</cdr:y>
    </cdr:to>
    <cdr:sp>
      <cdr:nvSpPr>
        <cdr:cNvPr id="2" name="TextBox 2"/>
        <cdr:cNvSpPr txBox="1">
          <a:spLocks noChangeArrowheads="1"/>
        </cdr:cNvSpPr>
      </cdr:nvSpPr>
      <cdr:spPr>
        <a:xfrm>
          <a:off x="3009900" y="3467100"/>
          <a:ext cx="1095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925" b="1" i="0" u="none" baseline="0">
              <a:latin typeface="Helv"/>
              <a:ea typeface="Helv"/>
              <a:cs typeface="Helv"/>
            </a:rPr>
            <a:t>Hours Studied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</cdr:x>
      <cdr:y>0.847</cdr:y>
    </cdr:from>
    <cdr:to>
      <cdr:x>0.89975</cdr:x>
      <cdr:y>0.896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3609975"/>
          <a:ext cx="1095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Hours Studied</a:t>
          </a:r>
        </a:p>
      </cdr:txBody>
    </cdr:sp>
  </cdr:relSizeAnchor>
  <cdr:relSizeAnchor xmlns:cdr="http://schemas.openxmlformats.org/drawingml/2006/chartDrawing">
    <cdr:from>
      <cdr:x>0.023</cdr:x>
      <cdr:y>0.18425</cdr:y>
    </cdr:from>
    <cdr:to>
      <cdr:x>0.34</cdr:x>
      <cdr:y>0.23325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781050"/>
          <a:ext cx="1352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Increase in Grade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14</xdr:row>
      <xdr:rowOff>9525</xdr:rowOff>
    </xdr:from>
    <xdr:to>
      <xdr:col>14</xdr:col>
      <xdr:colOff>38100</xdr:colOff>
      <xdr:row>35</xdr:row>
      <xdr:rowOff>133350</xdr:rowOff>
    </xdr:to>
    <xdr:graphicFrame>
      <xdr:nvGraphicFramePr>
        <xdr:cNvPr id="1" name="Chart 4"/>
        <xdr:cNvGraphicFramePr/>
      </xdr:nvGraphicFramePr>
      <xdr:xfrm>
        <a:off x="5029200" y="3314700"/>
        <a:ext cx="4333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41</xdr:row>
      <xdr:rowOff>28575</xdr:rowOff>
    </xdr:from>
    <xdr:to>
      <xdr:col>14</xdr:col>
      <xdr:colOff>0</xdr:colOff>
      <xdr:row>68</xdr:row>
      <xdr:rowOff>85725</xdr:rowOff>
    </xdr:to>
    <xdr:graphicFrame>
      <xdr:nvGraphicFramePr>
        <xdr:cNvPr id="2" name="Chart 6"/>
        <xdr:cNvGraphicFramePr/>
      </xdr:nvGraphicFramePr>
      <xdr:xfrm>
        <a:off x="5086350" y="7248525"/>
        <a:ext cx="42386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41</xdr:row>
      <xdr:rowOff>38100</xdr:rowOff>
    </xdr:from>
    <xdr:to>
      <xdr:col>8</xdr:col>
      <xdr:colOff>0</xdr:colOff>
      <xdr:row>69</xdr:row>
      <xdr:rowOff>28575</xdr:rowOff>
    </xdr:to>
    <xdr:graphicFrame>
      <xdr:nvGraphicFramePr>
        <xdr:cNvPr id="3" name="Chart 9"/>
        <xdr:cNvGraphicFramePr/>
      </xdr:nvGraphicFramePr>
      <xdr:xfrm>
        <a:off x="390525" y="7258050"/>
        <a:ext cx="426720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.%20Econ%20102%20Attendance%20-%20Grades\Econ102-07AttendSpring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  <sheetDataSet>
      <sheetData sheetId="0">
        <row r="11">
          <cell r="C11" t="str">
            <v>Arndt, Thomas</v>
          </cell>
          <cell r="D11">
            <v>144808713</v>
          </cell>
        </row>
        <row r="12">
          <cell r="C12" t="str">
            <v>Arose,Daniel</v>
          </cell>
          <cell r="D12" t="str">
            <v>D-Arose-182</v>
          </cell>
        </row>
        <row r="13">
          <cell r="C13" t="str">
            <v>Ayaz, Chris</v>
          </cell>
          <cell r="D13">
            <v>147823372</v>
          </cell>
        </row>
        <row r="14">
          <cell r="C14" t="str">
            <v>Ayvedi, Gokhan</v>
          </cell>
          <cell r="D14">
            <v>157086990</v>
          </cell>
        </row>
        <row r="15">
          <cell r="C15" t="str">
            <v>Barry, Cristina M.</v>
          </cell>
          <cell r="D15">
            <v>156901094</v>
          </cell>
        </row>
        <row r="16">
          <cell r="C16" t="str">
            <v>Burkhardt, Kevin R.</v>
          </cell>
          <cell r="D16">
            <v>143843018</v>
          </cell>
        </row>
        <row r="17">
          <cell r="C17" t="str">
            <v>Czartoryski, Steven A.</v>
          </cell>
          <cell r="D17">
            <v>144828657</v>
          </cell>
        </row>
        <row r="18">
          <cell r="C18" t="str">
            <v>Dietzold, Jaclyn M.</v>
          </cell>
          <cell r="D18" t="str">
            <v>J-Dietz-961</v>
          </cell>
        </row>
        <row r="19">
          <cell r="C19" t="str">
            <v>Gemo, Lauren</v>
          </cell>
          <cell r="D19">
            <v>141907964</v>
          </cell>
        </row>
        <row r="20">
          <cell r="C20" t="str">
            <v>German, Suriguel</v>
          </cell>
          <cell r="D20">
            <v>117760262</v>
          </cell>
        </row>
        <row r="21">
          <cell r="C21" t="str">
            <v>Gioia, Jacqueline E.</v>
          </cell>
          <cell r="D21">
            <v>141749813</v>
          </cell>
        </row>
        <row r="22">
          <cell r="C22" t="str">
            <v>Giri, Mahima</v>
          </cell>
          <cell r="D22" t="str">
            <v>M-Giri-212</v>
          </cell>
        </row>
        <row r="23">
          <cell r="C23" t="str">
            <v>Hakim, Elie N.</v>
          </cell>
          <cell r="D23">
            <v>138966891</v>
          </cell>
        </row>
        <row r="24">
          <cell r="C24" t="str">
            <v>Horsch, Amanda L.</v>
          </cell>
          <cell r="D24">
            <v>135801357</v>
          </cell>
        </row>
        <row r="25">
          <cell r="C25" t="str">
            <v>Kodjian, John</v>
          </cell>
          <cell r="D25">
            <v>562616189</v>
          </cell>
        </row>
        <row r="26">
          <cell r="C26" t="str">
            <v>Macho, Andrew F.</v>
          </cell>
          <cell r="D26">
            <v>154763764</v>
          </cell>
        </row>
        <row r="27">
          <cell r="C27" t="str">
            <v>Mirabella,Kevin D.</v>
          </cell>
          <cell r="D27" t="str">
            <v>K-Mirab-572</v>
          </cell>
        </row>
        <row r="28">
          <cell r="C28" t="str">
            <v>Orru, Giuseppe F.</v>
          </cell>
          <cell r="D28">
            <v>146884071</v>
          </cell>
        </row>
        <row r="29">
          <cell r="C29" t="str">
            <v>Pubylski, Victoria E.</v>
          </cell>
          <cell r="D29" t="str">
            <v>V-Pubyl-585</v>
          </cell>
        </row>
        <row r="30">
          <cell r="C30" t="str">
            <v>Reitz, Christina L.</v>
          </cell>
          <cell r="D30" t="str">
            <v>C-Reitz-678</v>
          </cell>
        </row>
        <row r="31">
          <cell r="C31" t="str">
            <v>Rotunda, Johnna A.</v>
          </cell>
          <cell r="D31">
            <v>154866803</v>
          </cell>
        </row>
        <row r="32">
          <cell r="C32" t="str">
            <v>Schur, Thomas W.</v>
          </cell>
          <cell r="D32">
            <v>135760863</v>
          </cell>
        </row>
        <row r="33">
          <cell r="C33" t="str">
            <v>Tapya, Maria Y.</v>
          </cell>
          <cell r="D33" t="str">
            <v>M-Tapya-479</v>
          </cell>
        </row>
        <row r="34">
          <cell r="C34" t="str">
            <v>Tasko, Mark</v>
          </cell>
          <cell r="D34">
            <v>158846295</v>
          </cell>
        </row>
        <row r="35">
          <cell r="C35" t="str">
            <v>Thondique, Jason</v>
          </cell>
          <cell r="D35">
            <v>60743667</v>
          </cell>
        </row>
        <row r="36">
          <cell r="C36" t="str">
            <v>Vitetta, Alexander M.</v>
          </cell>
          <cell r="D36">
            <v>135821765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9"/>
  <sheetViews>
    <sheetView workbookViewId="0" topLeftCell="A1">
      <pane xSplit="5680" topLeftCell="D1" activePane="topRight" state="split"/>
      <selection pane="topLeft" activeCell="C11" sqref="C11:C36"/>
      <selection pane="topRight" activeCell="G11" sqref="G11:G36"/>
    </sheetView>
  </sheetViews>
  <sheetFormatPr defaultColWidth="11.421875" defaultRowHeight="12"/>
  <cols>
    <col min="1" max="1" width="3.57421875" style="2" customWidth="1"/>
    <col min="2" max="2" width="5.140625" style="2" customWidth="1"/>
    <col min="3" max="3" width="30.00390625" style="6" bestFit="1" customWidth="1"/>
    <col min="4" max="4" width="13.421875" style="8" customWidth="1"/>
    <col min="5" max="5" width="9.8515625" style="2" customWidth="1"/>
    <col min="6" max="7" width="8.00390625" style="2" customWidth="1"/>
    <col min="8" max="8" width="10.421875" style="2" customWidth="1"/>
    <col min="9" max="9" width="8.140625" style="2" customWidth="1"/>
    <col min="10" max="10" width="9.00390625" style="2" customWidth="1"/>
    <col min="11" max="11" width="6.8515625" style="2" customWidth="1"/>
    <col min="12" max="12" width="19.57421875" style="2" bestFit="1" customWidth="1"/>
    <col min="13" max="15" width="11.00390625" style="2" customWidth="1"/>
    <col min="16" max="16" width="5.8515625" style="2" customWidth="1"/>
    <col min="17" max="17" width="1.57421875" style="2" customWidth="1"/>
    <col min="18" max="18" width="5.8515625" style="2" customWidth="1"/>
    <col min="19" max="16384" width="11.00390625" style="2" customWidth="1"/>
  </cols>
  <sheetData>
    <row r="2" ht="24.75">
      <c r="F2" s="1" t="s">
        <v>10</v>
      </c>
    </row>
    <row r="3" ht="12">
      <c r="F3" s="3" t="s">
        <v>15</v>
      </c>
    </row>
    <row r="4" ht="12">
      <c r="F4" s="3" t="s">
        <v>16</v>
      </c>
    </row>
    <row r="6" spans="2:11" ht="12">
      <c r="B6" s="4" t="s">
        <v>35</v>
      </c>
      <c r="K6" s="5" t="s">
        <v>27</v>
      </c>
    </row>
    <row r="7" spans="2:11" ht="12">
      <c r="B7" s="4" t="s">
        <v>30</v>
      </c>
      <c r="K7" s="5" t="s">
        <v>34</v>
      </c>
    </row>
    <row r="8" spans="2:5" ht="12">
      <c r="B8" s="4" t="s">
        <v>36</v>
      </c>
      <c r="E8" s="3"/>
    </row>
    <row r="9" spans="2:12" ht="12">
      <c r="B9" s="4" t="s">
        <v>37</v>
      </c>
      <c r="E9" s="25" t="s">
        <v>28</v>
      </c>
      <c r="F9" s="15" t="s">
        <v>19</v>
      </c>
      <c r="G9" s="15" t="s">
        <v>20</v>
      </c>
      <c r="H9" s="15" t="s">
        <v>29</v>
      </c>
      <c r="I9" s="16" t="s">
        <v>21</v>
      </c>
      <c r="J9" s="16" t="s">
        <v>22</v>
      </c>
      <c r="K9" s="16" t="s">
        <v>23</v>
      </c>
      <c r="L9" s="23" t="s">
        <v>31</v>
      </c>
    </row>
    <row r="10" spans="3:12" s="3" customFormat="1" ht="12">
      <c r="C10" s="3" t="s">
        <v>17</v>
      </c>
      <c r="D10" s="7" t="s">
        <v>18</v>
      </c>
      <c r="E10" s="17">
        <v>0.1</v>
      </c>
      <c r="F10" s="17">
        <v>0.2</v>
      </c>
      <c r="G10" s="17">
        <v>0.2</v>
      </c>
      <c r="H10" s="17">
        <v>0.1</v>
      </c>
      <c r="I10" s="17">
        <v>0.4</v>
      </c>
      <c r="J10" s="17">
        <f>SUM(E10:I10)</f>
        <v>1</v>
      </c>
      <c r="K10" s="17"/>
      <c r="L10" s="23" t="s">
        <v>32</v>
      </c>
    </row>
    <row r="11" spans="2:12" ht="12">
      <c r="B11" s="12">
        <v>1</v>
      </c>
      <c r="C11" s="10" t="str">
        <f>'[1]Sheet1'!C11</f>
        <v>Arndt, Thomas</v>
      </c>
      <c r="D11" s="11">
        <f>'[1]Sheet1'!D11</f>
        <v>144808713</v>
      </c>
      <c r="E11" s="18">
        <v>3.33</v>
      </c>
      <c r="F11" s="19">
        <v>2.33</v>
      </c>
      <c r="G11" s="19">
        <v>2.67</v>
      </c>
      <c r="H11" s="19">
        <v>2.67</v>
      </c>
      <c r="I11" s="19"/>
      <c r="J11" s="18">
        <f>$E$10*E11+$F$10*F11+$G$10*G11+$H$10*H11+$I$10*I11</f>
        <v>1.6</v>
      </c>
      <c r="K11" s="9"/>
      <c r="L11" s="26"/>
    </row>
    <row r="12" spans="2:12" ht="12">
      <c r="B12" s="12">
        <f>B11+1</f>
        <v>2</v>
      </c>
      <c r="C12" s="10" t="str">
        <f>'[1]Sheet1'!C12</f>
        <v>Arose,Daniel</v>
      </c>
      <c r="D12" s="11" t="str">
        <f>'[1]Sheet1'!D12</f>
        <v>D-Arose-182</v>
      </c>
      <c r="E12" s="18">
        <v>2.67</v>
      </c>
      <c r="F12" s="19">
        <v>2</v>
      </c>
      <c r="G12" s="19">
        <v>0.67</v>
      </c>
      <c r="H12" s="19">
        <v>3.17</v>
      </c>
      <c r="I12" s="19"/>
      <c r="J12" s="18">
        <f aca="true" t="shared" si="0" ref="J12:J45">$E$10*E12+$F$10*F12+$G$10*G12+$H$10*H12+$I$10*I12</f>
        <v>1.118</v>
      </c>
      <c r="K12" s="9"/>
      <c r="L12" s="26"/>
    </row>
    <row r="13" spans="2:13" ht="12">
      <c r="B13" s="12">
        <f aca="true" t="shared" si="1" ref="B13:B45">B12+1</f>
        <v>3</v>
      </c>
      <c r="C13" s="10" t="str">
        <f>'[1]Sheet1'!C13</f>
        <v>Ayaz, Chris</v>
      </c>
      <c r="D13" s="11">
        <f>'[1]Sheet1'!D13</f>
        <v>147823372</v>
      </c>
      <c r="E13" s="18">
        <v>2.67</v>
      </c>
      <c r="F13" s="19">
        <v>2.67</v>
      </c>
      <c r="G13" s="19">
        <v>1.33</v>
      </c>
      <c r="H13" s="19">
        <v>3.33</v>
      </c>
      <c r="I13" s="19"/>
      <c r="J13" s="18">
        <f t="shared" si="0"/>
        <v>1.4000000000000001</v>
      </c>
      <c r="K13" s="9"/>
      <c r="L13" s="27">
        <v>36779</v>
      </c>
      <c r="M13" s="2" t="s">
        <v>42</v>
      </c>
    </row>
    <row r="14" spans="2:12" ht="12">
      <c r="B14" s="12">
        <f t="shared" si="1"/>
        <v>4</v>
      </c>
      <c r="C14" s="10" t="str">
        <f>'[1]Sheet1'!C14</f>
        <v>Ayvedi, Gokhan</v>
      </c>
      <c r="D14" s="11">
        <f>'[1]Sheet1'!D14</f>
        <v>157086990</v>
      </c>
      <c r="E14" s="18">
        <v>2.67</v>
      </c>
      <c r="F14" s="19">
        <v>3</v>
      </c>
      <c r="G14" s="19">
        <v>2.67</v>
      </c>
      <c r="H14" s="19">
        <v>3.33</v>
      </c>
      <c r="I14" s="19"/>
      <c r="J14" s="18">
        <f t="shared" si="0"/>
        <v>1.7340000000000002</v>
      </c>
      <c r="K14" s="9"/>
      <c r="L14" s="26"/>
    </row>
    <row r="15" spans="2:12" ht="12">
      <c r="B15" s="12">
        <f t="shared" si="1"/>
        <v>5</v>
      </c>
      <c r="C15" s="10" t="str">
        <f>'[1]Sheet1'!C15</f>
        <v>Barry, Cristina M.</v>
      </c>
      <c r="D15" s="11">
        <f>'[1]Sheet1'!D15</f>
        <v>156901094</v>
      </c>
      <c r="E15" s="18"/>
      <c r="F15" s="19"/>
      <c r="G15" s="19"/>
      <c r="H15" s="19"/>
      <c r="I15" s="19"/>
      <c r="J15" s="18">
        <f t="shared" si="0"/>
        <v>0</v>
      </c>
      <c r="K15" s="9"/>
      <c r="L15" s="26"/>
    </row>
    <row r="16" spans="2:12" ht="12">
      <c r="B16" s="12">
        <f t="shared" si="1"/>
        <v>6</v>
      </c>
      <c r="C16" s="10" t="str">
        <f>'[1]Sheet1'!C16</f>
        <v>Burkhardt, Kevin R.</v>
      </c>
      <c r="D16" s="11">
        <f>'[1]Sheet1'!D16</f>
        <v>143843018</v>
      </c>
      <c r="E16" s="18">
        <v>3</v>
      </c>
      <c r="F16" s="19">
        <v>1.33</v>
      </c>
      <c r="G16" s="19">
        <v>2</v>
      </c>
      <c r="H16" s="19">
        <v>2.33</v>
      </c>
      <c r="I16" s="19"/>
      <c r="J16" s="18">
        <f t="shared" si="0"/>
        <v>1.199</v>
      </c>
      <c r="K16" s="9"/>
      <c r="L16" s="26"/>
    </row>
    <row r="17" spans="2:12" ht="12">
      <c r="B17" s="12">
        <f t="shared" si="1"/>
        <v>7</v>
      </c>
      <c r="C17" s="10" t="str">
        <f>'[1]Sheet1'!C17</f>
        <v>Czartoryski, Steven A.</v>
      </c>
      <c r="D17" s="11">
        <f>'[1]Sheet1'!D17</f>
        <v>144828657</v>
      </c>
      <c r="E17" s="18">
        <v>3</v>
      </c>
      <c r="F17" s="19">
        <v>1</v>
      </c>
      <c r="G17" s="19">
        <v>1.67</v>
      </c>
      <c r="H17" s="19">
        <v>3.67</v>
      </c>
      <c r="I17" s="19"/>
      <c r="J17" s="18">
        <f t="shared" si="0"/>
        <v>1.201</v>
      </c>
      <c r="K17" s="9"/>
      <c r="L17" s="26" t="s">
        <v>48</v>
      </c>
    </row>
    <row r="18" spans="2:12" ht="12">
      <c r="B18" s="12">
        <f t="shared" si="1"/>
        <v>8</v>
      </c>
      <c r="C18" s="10" t="str">
        <f>'[1]Sheet1'!C18</f>
        <v>Dietzold, Jaclyn M.</v>
      </c>
      <c r="D18" s="11" t="str">
        <f>'[1]Sheet1'!D18</f>
        <v>J-Dietz-961</v>
      </c>
      <c r="E18" s="18">
        <v>2.67</v>
      </c>
      <c r="F18" s="19">
        <v>3.33</v>
      </c>
      <c r="G18" s="19">
        <v>2</v>
      </c>
      <c r="H18" s="19"/>
      <c r="I18" s="19"/>
      <c r="J18" s="18">
        <f t="shared" si="0"/>
        <v>1.3330000000000002</v>
      </c>
      <c r="K18" s="9"/>
      <c r="L18" s="26"/>
    </row>
    <row r="19" spans="2:13" ht="12">
      <c r="B19" s="12">
        <f t="shared" si="1"/>
        <v>9</v>
      </c>
      <c r="C19" s="10" t="str">
        <f>'[1]Sheet1'!C19</f>
        <v>Gemo, Lauren</v>
      </c>
      <c r="D19" s="11">
        <f>'[1]Sheet1'!D19</f>
        <v>141907964</v>
      </c>
      <c r="E19" s="18">
        <v>3</v>
      </c>
      <c r="F19" s="19">
        <v>1.67</v>
      </c>
      <c r="G19" s="19"/>
      <c r="H19" s="19">
        <v>2.5</v>
      </c>
      <c r="I19" s="19"/>
      <c r="J19" s="18">
        <f t="shared" si="0"/>
        <v>0.8840000000000001</v>
      </c>
      <c r="K19" s="9"/>
      <c r="L19" s="27">
        <v>36779</v>
      </c>
      <c r="M19" s="2" t="s">
        <v>39</v>
      </c>
    </row>
    <row r="20" spans="2:12" ht="12">
      <c r="B20" s="12">
        <f t="shared" si="1"/>
        <v>10</v>
      </c>
      <c r="C20" s="10" t="str">
        <f>'[1]Sheet1'!C20</f>
        <v>German, Suriguel</v>
      </c>
      <c r="D20" s="11">
        <f>'[1]Sheet1'!D20</f>
        <v>117760262</v>
      </c>
      <c r="E20" s="18">
        <v>3</v>
      </c>
      <c r="F20" s="19">
        <v>1.67</v>
      </c>
      <c r="G20" s="19">
        <v>0.67</v>
      </c>
      <c r="H20" s="19">
        <v>3.33</v>
      </c>
      <c r="I20" s="19"/>
      <c r="J20" s="18">
        <f t="shared" si="0"/>
        <v>1.1010000000000002</v>
      </c>
      <c r="K20" s="9"/>
      <c r="L20" s="26"/>
    </row>
    <row r="21" spans="2:12" ht="12">
      <c r="B21" s="12">
        <f t="shared" si="1"/>
        <v>11</v>
      </c>
      <c r="C21" s="10" t="str">
        <f>'[1]Sheet1'!C21</f>
        <v>Gioia, Jacqueline E.</v>
      </c>
      <c r="D21" s="11">
        <f>'[1]Sheet1'!D21</f>
        <v>141749813</v>
      </c>
      <c r="E21" s="18">
        <v>3</v>
      </c>
      <c r="F21" s="19">
        <v>2</v>
      </c>
      <c r="G21" s="19">
        <v>0.67</v>
      </c>
      <c r="H21" s="19">
        <v>2.5</v>
      </c>
      <c r="I21" s="19"/>
      <c r="J21" s="18">
        <f t="shared" si="0"/>
        <v>1.084</v>
      </c>
      <c r="K21" s="9"/>
      <c r="L21" s="27">
        <v>36779</v>
      </c>
    </row>
    <row r="22" spans="2:13" ht="12">
      <c r="B22" s="12">
        <f t="shared" si="1"/>
        <v>12</v>
      </c>
      <c r="C22" s="10" t="str">
        <f>'[1]Sheet1'!C22</f>
        <v>Giri, Mahima</v>
      </c>
      <c r="D22" s="11" t="str">
        <f>'[1]Sheet1'!D22</f>
        <v>M-Giri-212</v>
      </c>
      <c r="E22" s="18">
        <v>3</v>
      </c>
      <c r="F22" s="19">
        <v>2.67</v>
      </c>
      <c r="G22" s="19">
        <v>2</v>
      </c>
      <c r="H22" s="19">
        <v>3</v>
      </c>
      <c r="I22" s="19"/>
      <c r="J22" s="18">
        <f t="shared" si="0"/>
        <v>1.534</v>
      </c>
      <c r="K22" s="9"/>
      <c r="L22" s="26" t="s">
        <v>41</v>
      </c>
      <c r="M22" s="2" t="s">
        <v>42</v>
      </c>
    </row>
    <row r="23" spans="2:13" ht="12">
      <c r="B23" s="12">
        <f t="shared" si="1"/>
        <v>13</v>
      </c>
      <c r="C23" s="10" t="str">
        <f>'[1]Sheet1'!C23</f>
        <v>Hakim, Elie N.</v>
      </c>
      <c r="D23" s="11">
        <f>'[1]Sheet1'!D23</f>
        <v>138966891</v>
      </c>
      <c r="E23" s="18">
        <v>3.5</v>
      </c>
      <c r="F23" s="19">
        <v>3</v>
      </c>
      <c r="G23" s="19">
        <v>2</v>
      </c>
      <c r="H23" s="19">
        <v>3.33</v>
      </c>
      <c r="I23" s="19"/>
      <c r="J23" s="18">
        <f t="shared" si="0"/>
        <v>1.683</v>
      </c>
      <c r="K23" s="9"/>
      <c r="L23" s="26" t="s">
        <v>46</v>
      </c>
      <c r="M23" s="2" t="s">
        <v>42</v>
      </c>
    </row>
    <row r="24" spans="2:13" ht="12">
      <c r="B24" s="12">
        <f t="shared" si="1"/>
        <v>14</v>
      </c>
      <c r="C24" s="10" t="str">
        <f>'[1]Sheet1'!C24</f>
        <v>Horsch, Amanda L.</v>
      </c>
      <c r="D24" s="11">
        <f>'[1]Sheet1'!D24</f>
        <v>135801357</v>
      </c>
      <c r="E24" s="18">
        <v>3.33</v>
      </c>
      <c r="F24" s="19">
        <v>1</v>
      </c>
      <c r="G24" s="19">
        <v>1.33</v>
      </c>
      <c r="H24" s="19">
        <v>3.67</v>
      </c>
      <c r="I24" s="19"/>
      <c r="J24" s="18">
        <f t="shared" si="0"/>
        <v>1.166</v>
      </c>
      <c r="K24" s="9"/>
      <c r="L24" s="26" t="s">
        <v>40</v>
      </c>
      <c r="M24" s="2" t="s">
        <v>39</v>
      </c>
    </row>
    <row r="25" spans="2:11" ht="12">
      <c r="B25" s="12">
        <f t="shared" si="1"/>
        <v>15</v>
      </c>
      <c r="C25" s="10" t="str">
        <f>'[1]Sheet1'!C25</f>
        <v>Kodjian, John</v>
      </c>
      <c r="D25" s="11">
        <f>'[1]Sheet1'!D25</f>
        <v>562616189</v>
      </c>
      <c r="E25" s="18">
        <v>2.67</v>
      </c>
      <c r="F25" s="19">
        <v>0.33</v>
      </c>
      <c r="G25" s="19">
        <v>0.33</v>
      </c>
      <c r="H25" s="19"/>
      <c r="I25" s="19"/>
      <c r="J25" s="18">
        <f t="shared" si="0"/>
        <v>0.399</v>
      </c>
      <c r="K25" s="9"/>
    </row>
    <row r="26" spans="2:12" ht="12">
      <c r="B26" s="12">
        <f t="shared" si="1"/>
        <v>16</v>
      </c>
      <c r="C26" s="10" t="str">
        <f>'[1]Sheet1'!C26</f>
        <v>Macho, Andrew F.</v>
      </c>
      <c r="D26" s="14">
        <f>'[1]Sheet1'!D26</f>
        <v>154763764</v>
      </c>
      <c r="E26" s="24">
        <v>2.33</v>
      </c>
      <c r="F26" s="19">
        <v>1.33</v>
      </c>
      <c r="G26" s="19">
        <v>1.33</v>
      </c>
      <c r="H26" s="19"/>
      <c r="I26" s="19"/>
      <c r="J26" s="18">
        <f t="shared" si="0"/>
        <v>0.765</v>
      </c>
      <c r="K26" s="9"/>
      <c r="L26" s="26"/>
    </row>
    <row r="27" spans="2:12" ht="12">
      <c r="B27" s="12">
        <f t="shared" si="1"/>
        <v>17</v>
      </c>
      <c r="C27" s="10" t="str">
        <f>'[1]Sheet1'!C27</f>
        <v>Mirabella,Kevin D.</v>
      </c>
      <c r="D27" s="11" t="str">
        <f>'[1]Sheet1'!D27</f>
        <v>K-Mirab-572</v>
      </c>
      <c r="E27" s="18">
        <v>3</v>
      </c>
      <c r="F27" s="19">
        <v>2.33</v>
      </c>
      <c r="G27" s="19">
        <v>2.67</v>
      </c>
      <c r="H27" s="19"/>
      <c r="I27" s="19"/>
      <c r="J27" s="18">
        <f t="shared" si="0"/>
        <v>1.3</v>
      </c>
      <c r="K27" s="9"/>
      <c r="L27" s="26" t="s">
        <v>49</v>
      </c>
    </row>
    <row r="28" spans="2:13" ht="12">
      <c r="B28" s="12">
        <f t="shared" si="1"/>
        <v>18</v>
      </c>
      <c r="C28" s="10" t="str">
        <f>'[1]Sheet1'!C28</f>
        <v>Orru, Giuseppe F.</v>
      </c>
      <c r="D28" s="11">
        <f>'[1]Sheet1'!D28</f>
        <v>146884071</v>
      </c>
      <c r="E28" s="18">
        <v>3.67</v>
      </c>
      <c r="F28" s="19">
        <v>3.33</v>
      </c>
      <c r="G28" s="19">
        <v>2.33</v>
      </c>
      <c r="H28" s="19">
        <v>3.33</v>
      </c>
      <c r="I28" s="19"/>
      <c r="J28" s="18">
        <f t="shared" si="0"/>
        <v>1.8319999999999999</v>
      </c>
      <c r="K28" s="9"/>
      <c r="L28" s="26" t="s">
        <v>44</v>
      </c>
      <c r="M28" s="2" t="s">
        <v>45</v>
      </c>
    </row>
    <row r="29" spans="2:13" ht="12">
      <c r="B29" s="12">
        <f t="shared" si="1"/>
        <v>19</v>
      </c>
      <c r="C29" s="10" t="str">
        <f>'[1]Sheet1'!C29</f>
        <v>Pubylski, Victoria E.</v>
      </c>
      <c r="D29" s="11" t="str">
        <f>'[1]Sheet1'!D29</f>
        <v>V-Pubyl-585</v>
      </c>
      <c r="E29" s="18">
        <v>3.67</v>
      </c>
      <c r="F29" s="19">
        <v>3.67</v>
      </c>
      <c r="G29" s="19">
        <v>3</v>
      </c>
      <c r="H29" s="19">
        <v>3.33</v>
      </c>
      <c r="I29" s="19"/>
      <c r="J29" s="18">
        <f t="shared" si="0"/>
        <v>2.0340000000000003</v>
      </c>
      <c r="K29" s="9"/>
      <c r="L29" s="26" t="s">
        <v>38</v>
      </c>
      <c r="M29" s="2" t="s">
        <v>39</v>
      </c>
    </row>
    <row r="30" spans="2:12" ht="12">
      <c r="B30" s="12">
        <f t="shared" si="1"/>
        <v>20</v>
      </c>
      <c r="C30" s="10" t="str">
        <f>'[1]Sheet1'!C30</f>
        <v>Reitz, Christina L.</v>
      </c>
      <c r="D30" s="11" t="str">
        <f>'[1]Sheet1'!D30</f>
        <v>C-Reitz-678</v>
      </c>
      <c r="E30" s="18">
        <v>3.33</v>
      </c>
      <c r="F30" s="19">
        <v>3</v>
      </c>
      <c r="G30" s="19">
        <v>2.33</v>
      </c>
      <c r="H30" s="19">
        <v>3.33</v>
      </c>
      <c r="I30" s="19"/>
      <c r="J30" s="18">
        <f t="shared" si="0"/>
        <v>1.732</v>
      </c>
      <c r="K30" s="9"/>
      <c r="L30" s="26"/>
    </row>
    <row r="31" spans="2:13" ht="12">
      <c r="B31" s="12">
        <f t="shared" si="1"/>
        <v>21</v>
      </c>
      <c r="C31" s="10" t="str">
        <f>'[1]Sheet1'!C31</f>
        <v>Rotunda, Johnna A.</v>
      </c>
      <c r="D31" s="11">
        <f>'[1]Sheet1'!D31</f>
        <v>154866803</v>
      </c>
      <c r="E31" s="18">
        <v>3.5</v>
      </c>
      <c r="F31" s="19">
        <v>0.67</v>
      </c>
      <c r="G31" s="19">
        <v>3.67</v>
      </c>
      <c r="H31" s="19">
        <v>4</v>
      </c>
      <c r="I31" s="19"/>
      <c r="J31" s="18">
        <f t="shared" si="0"/>
        <v>1.6179999999999999</v>
      </c>
      <c r="K31" s="9"/>
      <c r="L31" s="26" t="s">
        <v>48</v>
      </c>
      <c r="M31" s="2" t="s">
        <v>39</v>
      </c>
    </row>
    <row r="32" spans="2:12" ht="12">
      <c r="B32" s="12">
        <f t="shared" si="1"/>
        <v>22</v>
      </c>
      <c r="C32" s="10" t="str">
        <f>'[1]Sheet1'!C32</f>
        <v>Schur, Thomas W.</v>
      </c>
      <c r="D32" s="11">
        <f>'[1]Sheet1'!D32</f>
        <v>135760863</v>
      </c>
      <c r="E32" s="18">
        <v>3.33</v>
      </c>
      <c r="F32" s="19">
        <v>2</v>
      </c>
      <c r="G32" s="19">
        <v>2</v>
      </c>
      <c r="H32" s="19">
        <v>3.33</v>
      </c>
      <c r="I32" s="19"/>
      <c r="J32" s="18">
        <f t="shared" si="0"/>
        <v>1.466</v>
      </c>
      <c r="K32" s="9"/>
      <c r="L32" s="26" t="s">
        <v>50</v>
      </c>
    </row>
    <row r="33" spans="2:13" ht="12">
      <c r="B33" s="12">
        <f t="shared" si="1"/>
        <v>23</v>
      </c>
      <c r="C33" s="10" t="str">
        <f>'[1]Sheet1'!C33</f>
        <v>Tapya, Maria Y.</v>
      </c>
      <c r="D33" s="11" t="str">
        <f>'[1]Sheet1'!D33</f>
        <v>M-Tapya-479</v>
      </c>
      <c r="E33" s="18">
        <v>3.5</v>
      </c>
      <c r="F33" s="19">
        <v>1.67</v>
      </c>
      <c r="G33" s="19">
        <v>2.67</v>
      </c>
      <c r="H33" s="19">
        <v>4</v>
      </c>
      <c r="I33" s="19"/>
      <c r="J33" s="18">
        <f t="shared" si="0"/>
        <v>1.6179999999999999</v>
      </c>
      <c r="K33" s="9"/>
      <c r="L33" s="26" t="s">
        <v>43</v>
      </c>
      <c r="M33" s="2" t="s">
        <v>39</v>
      </c>
    </row>
    <row r="34" spans="2:13" ht="12">
      <c r="B34" s="12">
        <f t="shared" si="1"/>
        <v>24</v>
      </c>
      <c r="C34" s="10" t="str">
        <f>'[1]Sheet1'!C34</f>
        <v>Tasko, Mark</v>
      </c>
      <c r="D34" s="11">
        <f>'[1]Sheet1'!D34</f>
        <v>158846295</v>
      </c>
      <c r="E34" s="18">
        <v>3.33</v>
      </c>
      <c r="F34" s="19">
        <v>3.67</v>
      </c>
      <c r="G34" s="19">
        <v>3.33</v>
      </c>
      <c r="H34" s="19">
        <v>3.17</v>
      </c>
      <c r="I34" s="19"/>
      <c r="J34" s="18">
        <f t="shared" si="0"/>
        <v>2.0500000000000003</v>
      </c>
      <c r="K34" s="9"/>
      <c r="L34" s="26" t="s">
        <v>47</v>
      </c>
      <c r="M34" s="2" t="s">
        <v>39</v>
      </c>
    </row>
    <row r="35" spans="2:12" ht="12">
      <c r="B35" s="12">
        <f t="shared" si="1"/>
        <v>25</v>
      </c>
      <c r="C35" s="10" t="str">
        <f>'[1]Sheet1'!C35</f>
        <v>Thondique, Jason</v>
      </c>
      <c r="D35" s="11">
        <f>'[1]Sheet1'!D35</f>
        <v>60743667</v>
      </c>
      <c r="E35" s="18">
        <v>3</v>
      </c>
      <c r="F35" s="19">
        <v>3</v>
      </c>
      <c r="G35" s="19">
        <v>2</v>
      </c>
      <c r="H35" s="19">
        <v>3.33</v>
      </c>
      <c r="I35" s="19"/>
      <c r="J35" s="18">
        <f t="shared" si="0"/>
        <v>1.6330000000000002</v>
      </c>
      <c r="K35" s="9"/>
      <c r="L35" s="26"/>
    </row>
    <row r="36" spans="2:12" ht="12">
      <c r="B36" s="12">
        <f t="shared" si="1"/>
        <v>26</v>
      </c>
      <c r="C36" s="10" t="str">
        <f>'[1]Sheet1'!C36</f>
        <v>Vitetta, Alexander M.</v>
      </c>
      <c r="D36" s="11">
        <f>'[1]Sheet1'!D36</f>
        <v>135821765</v>
      </c>
      <c r="E36" s="18">
        <v>2.67</v>
      </c>
      <c r="F36" s="19">
        <v>1.33</v>
      </c>
      <c r="G36" s="19">
        <v>1</v>
      </c>
      <c r="H36" s="19">
        <v>2.84</v>
      </c>
      <c r="I36" s="19"/>
      <c r="J36" s="18">
        <f t="shared" si="0"/>
        <v>1.0170000000000001</v>
      </c>
      <c r="K36" s="9"/>
      <c r="L36" s="26"/>
    </row>
    <row r="37" spans="2:12" ht="12">
      <c r="B37" s="12">
        <f t="shared" si="1"/>
        <v>27</v>
      </c>
      <c r="C37" s="10"/>
      <c r="D37" s="11"/>
      <c r="E37" s="18"/>
      <c r="F37" s="19"/>
      <c r="G37" s="19"/>
      <c r="H37" s="19"/>
      <c r="I37" s="19"/>
      <c r="J37" s="18">
        <f t="shared" si="0"/>
        <v>0</v>
      </c>
      <c r="K37" s="9"/>
      <c r="L37" s="26"/>
    </row>
    <row r="38" spans="2:12" ht="12">
      <c r="B38" s="12">
        <f t="shared" si="1"/>
        <v>28</v>
      </c>
      <c r="C38" s="10"/>
      <c r="D38" s="11"/>
      <c r="E38" s="18"/>
      <c r="F38" s="19"/>
      <c r="G38" s="19"/>
      <c r="H38" s="19"/>
      <c r="I38" s="19"/>
      <c r="J38" s="18">
        <f t="shared" si="0"/>
        <v>0</v>
      </c>
      <c r="K38" s="9"/>
      <c r="L38" s="26"/>
    </row>
    <row r="39" spans="2:12" ht="12">
      <c r="B39" s="12">
        <f t="shared" si="1"/>
        <v>29</v>
      </c>
      <c r="C39" s="10"/>
      <c r="D39" s="11"/>
      <c r="E39" s="18"/>
      <c r="F39" s="19"/>
      <c r="G39" s="19"/>
      <c r="H39" s="19"/>
      <c r="I39" s="19"/>
      <c r="J39" s="18">
        <f t="shared" si="0"/>
        <v>0</v>
      </c>
      <c r="K39" s="9"/>
      <c r="L39" s="26"/>
    </row>
    <row r="40" spans="2:12" ht="12">
      <c r="B40" s="12">
        <f t="shared" si="1"/>
        <v>30</v>
      </c>
      <c r="C40" s="10"/>
      <c r="D40" s="11"/>
      <c r="E40" s="18"/>
      <c r="F40" s="19"/>
      <c r="G40" s="19"/>
      <c r="H40" s="19"/>
      <c r="I40" s="19"/>
      <c r="J40" s="18">
        <f t="shared" si="0"/>
        <v>0</v>
      </c>
      <c r="K40" s="9"/>
      <c r="L40" s="26"/>
    </row>
    <row r="41" spans="2:12" ht="12">
      <c r="B41" s="12">
        <f t="shared" si="1"/>
        <v>31</v>
      </c>
      <c r="C41" s="10"/>
      <c r="D41" s="11"/>
      <c r="E41" s="18"/>
      <c r="F41" s="19"/>
      <c r="G41" s="19"/>
      <c r="H41" s="19"/>
      <c r="I41" s="19"/>
      <c r="J41" s="18">
        <f t="shared" si="0"/>
        <v>0</v>
      </c>
      <c r="K41" s="9"/>
      <c r="L41" s="26"/>
    </row>
    <row r="42" spans="2:12" ht="12">
      <c r="B42" s="12">
        <f t="shared" si="1"/>
        <v>32</v>
      </c>
      <c r="C42" s="10"/>
      <c r="D42" s="11"/>
      <c r="E42" s="18"/>
      <c r="F42" s="19"/>
      <c r="G42" s="19"/>
      <c r="H42" s="19"/>
      <c r="I42" s="19"/>
      <c r="J42" s="18">
        <f t="shared" si="0"/>
        <v>0</v>
      </c>
      <c r="K42" s="9"/>
      <c r="L42" s="26"/>
    </row>
    <row r="43" spans="2:12" ht="12">
      <c r="B43" s="12">
        <f t="shared" si="1"/>
        <v>33</v>
      </c>
      <c r="C43" s="10"/>
      <c r="D43" s="11"/>
      <c r="E43" s="18"/>
      <c r="F43" s="19"/>
      <c r="G43" s="19"/>
      <c r="H43" s="19"/>
      <c r="I43" s="19"/>
      <c r="J43" s="18">
        <f t="shared" si="0"/>
        <v>0</v>
      </c>
      <c r="K43" s="9"/>
      <c r="L43" s="26"/>
    </row>
    <row r="44" spans="2:12" ht="12">
      <c r="B44" s="12">
        <f t="shared" si="1"/>
        <v>34</v>
      </c>
      <c r="C44" s="10"/>
      <c r="D44" s="11"/>
      <c r="E44" s="18"/>
      <c r="F44" s="19"/>
      <c r="G44" s="19"/>
      <c r="H44" s="19"/>
      <c r="I44" s="19"/>
      <c r="J44" s="18">
        <f t="shared" si="0"/>
        <v>0</v>
      </c>
      <c r="K44" s="9"/>
      <c r="L44" s="26"/>
    </row>
    <row r="45" spans="2:12" ht="12">
      <c r="B45" s="12">
        <f t="shared" si="1"/>
        <v>35</v>
      </c>
      <c r="C45" s="13"/>
      <c r="D45" s="11"/>
      <c r="E45" s="18"/>
      <c r="F45" s="19"/>
      <c r="G45" s="19"/>
      <c r="H45" s="19"/>
      <c r="I45" s="19"/>
      <c r="J45" s="18">
        <f t="shared" si="0"/>
        <v>0</v>
      </c>
      <c r="K45" s="9"/>
      <c r="L45" s="26"/>
    </row>
    <row r="46" spans="2:12" ht="12">
      <c r="B46" s="12"/>
      <c r="C46" s="20"/>
      <c r="D46" s="21" t="s">
        <v>25</v>
      </c>
      <c r="E46" s="22">
        <f aca="true" t="shared" si="2" ref="E46:J46">COUNT(E11:E45)</f>
        <v>25</v>
      </c>
      <c r="F46" s="22">
        <f t="shared" si="2"/>
        <v>25</v>
      </c>
      <c r="G46" s="22">
        <f t="shared" si="2"/>
        <v>24</v>
      </c>
      <c r="H46" s="22">
        <f t="shared" si="2"/>
        <v>21</v>
      </c>
      <c r="I46" s="22">
        <f t="shared" si="2"/>
        <v>0</v>
      </c>
      <c r="J46" s="22">
        <f t="shared" si="2"/>
        <v>35</v>
      </c>
      <c r="L46" s="26"/>
    </row>
    <row r="47" spans="2:10" ht="12">
      <c r="B47" s="12"/>
      <c r="C47" s="20"/>
      <c r="D47" s="21" t="s">
        <v>24</v>
      </c>
      <c r="E47" s="22">
        <f aca="true" t="shared" si="3" ref="E47:J47">AVERAGE(E11:E45)</f>
        <v>3.0736000000000003</v>
      </c>
      <c r="F47" s="22">
        <f t="shared" si="3"/>
        <v>2.16</v>
      </c>
      <c r="G47" s="22">
        <f t="shared" si="3"/>
        <v>1.9308333333333332</v>
      </c>
      <c r="H47" s="22">
        <f t="shared" si="3"/>
        <v>3.2138095238095237</v>
      </c>
      <c r="I47" s="22" t="e">
        <f t="shared" si="3"/>
        <v>#DIV/0!</v>
      </c>
      <c r="J47" s="22">
        <f t="shared" si="3"/>
        <v>0.9857428571428573</v>
      </c>
    </row>
    <row r="48" spans="2:10" ht="12">
      <c r="B48" s="12"/>
      <c r="C48" s="20"/>
      <c r="D48" s="21" t="s">
        <v>33</v>
      </c>
      <c r="E48" s="22">
        <f aca="true" t="shared" si="4" ref="E48:J48">MEDIAN(E11:E45)</f>
        <v>3</v>
      </c>
      <c r="F48" s="22">
        <f t="shared" si="4"/>
        <v>2</v>
      </c>
      <c r="G48" s="22">
        <f t="shared" si="4"/>
        <v>2</v>
      </c>
      <c r="H48" s="22">
        <f t="shared" si="4"/>
        <v>3.33</v>
      </c>
      <c r="I48" s="22" t="e">
        <f t="shared" si="4"/>
        <v>#NUM!</v>
      </c>
      <c r="J48" s="22">
        <f t="shared" si="4"/>
        <v>1.166</v>
      </c>
    </row>
    <row r="49" spans="2:10" ht="12">
      <c r="B49" s="12"/>
      <c r="C49" s="20"/>
      <c r="D49" s="21" t="s">
        <v>26</v>
      </c>
      <c r="E49" s="22">
        <f aca="true" t="shared" si="5" ref="E49:J49">STDEV(E11:E45)</f>
        <v>0.36281170506659655</v>
      </c>
      <c r="F49" s="22">
        <f t="shared" si="5"/>
        <v>0.9535547528415276</v>
      </c>
      <c r="G49" s="22">
        <f t="shared" si="5"/>
        <v>0.8848380675564894</v>
      </c>
      <c r="H49" s="22">
        <f t="shared" si="5"/>
        <v>0.4505050076356126</v>
      </c>
      <c r="I49" s="22" t="e">
        <f t="shared" si="5"/>
        <v>#DIV/0!</v>
      </c>
      <c r="J49" s="22">
        <f t="shared" si="5"/>
        <v>0.7144410132016062</v>
      </c>
    </row>
    <row r="50" ht="10.5"/>
    <row r="51" ht="10.5"/>
    <row r="52" spans="3:4" ht="12">
      <c r="C52" s="31" t="s">
        <v>55</v>
      </c>
      <c r="D52" s="32" t="s">
        <v>56</v>
      </c>
    </row>
    <row r="53" spans="3:10" ht="12">
      <c r="C53" s="19">
        <v>2.33</v>
      </c>
      <c r="D53" s="19">
        <v>2.67</v>
      </c>
      <c r="G53" s="28" t="s">
        <v>51</v>
      </c>
      <c r="H53" s="29" t="s">
        <v>53</v>
      </c>
      <c r="I53" s="28" t="s">
        <v>52</v>
      </c>
      <c r="J53" s="28" t="s">
        <v>23</v>
      </c>
    </row>
    <row r="54" spans="3:12" ht="12.75" thickBot="1">
      <c r="C54" s="19">
        <v>2</v>
      </c>
      <c r="D54" s="19">
        <v>0.67</v>
      </c>
      <c r="G54">
        <v>77</v>
      </c>
      <c r="H54">
        <v>88</v>
      </c>
      <c r="I54">
        <v>88</v>
      </c>
      <c r="J54" s="30">
        <v>3.67</v>
      </c>
      <c r="L54" t="s">
        <v>76</v>
      </c>
    </row>
    <row r="55" spans="3:13" ht="12">
      <c r="C55" s="19">
        <v>2.67</v>
      </c>
      <c r="D55" s="19">
        <v>1.33</v>
      </c>
      <c r="G55">
        <v>66</v>
      </c>
      <c r="H55">
        <v>61</v>
      </c>
      <c r="I55">
        <v>77</v>
      </c>
      <c r="J55" s="30">
        <v>3.33</v>
      </c>
      <c r="L55" s="36" t="s">
        <v>57</v>
      </c>
      <c r="M55" s="36"/>
    </row>
    <row r="56" spans="3:13" ht="12">
      <c r="C56" s="19">
        <v>3</v>
      </c>
      <c r="D56" s="19">
        <v>2.67</v>
      </c>
      <c r="G56">
        <v>61</v>
      </c>
      <c r="H56">
        <v>54</v>
      </c>
      <c r="I56">
        <v>66</v>
      </c>
      <c r="J56" s="30">
        <v>3</v>
      </c>
      <c r="L56" s="41" t="s">
        <v>58</v>
      </c>
      <c r="M56" s="39">
        <v>0.41727047645188764</v>
      </c>
    </row>
    <row r="57" spans="3:13" ht="12">
      <c r="C57" s="19">
        <v>1.33</v>
      </c>
      <c r="D57" s="19">
        <v>2</v>
      </c>
      <c r="G57">
        <v>60</v>
      </c>
      <c r="H57">
        <v>52</v>
      </c>
      <c r="I57">
        <v>61</v>
      </c>
      <c r="J57" s="30">
        <v>2.67</v>
      </c>
      <c r="L57" s="41" t="s">
        <v>59</v>
      </c>
      <c r="M57" s="39">
        <v>0.17411465051838532</v>
      </c>
    </row>
    <row r="58" spans="3:13" ht="12">
      <c r="C58" s="19">
        <v>1</v>
      </c>
      <c r="D58" s="19">
        <v>1.67</v>
      </c>
      <c r="G58">
        <v>59</v>
      </c>
      <c r="H58">
        <v>51</v>
      </c>
      <c r="I58">
        <v>61</v>
      </c>
      <c r="J58" s="30">
        <v>2.67</v>
      </c>
      <c r="L58" s="41" t="s">
        <v>60</v>
      </c>
      <c r="M58" s="39">
        <v>0.13478677673354653</v>
      </c>
    </row>
    <row r="59" spans="3:13" ht="12">
      <c r="C59" s="19">
        <v>3.33</v>
      </c>
      <c r="D59" s="19">
        <v>2</v>
      </c>
      <c r="G59">
        <v>54</v>
      </c>
      <c r="H59">
        <v>49</v>
      </c>
      <c r="I59">
        <v>60</v>
      </c>
      <c r="J59" s="30">
        <v>2.67</v>
      </c>
      <c r="L59" s="41" t="s">
        <v>61</v>
      </c>
      <c r="M59" s="39">
        <v>0.8326976023388367</v>
      </c>
    </row>
    <row r="60" spans="3:13" ht="12.75" thickBot="1">
      <c r="C60" s="19">
        <v>1.67</v>
      </c>
      <c r="D60" s="19">
        <v>0.67</v>
      </c>
      <c r="G60">
        <v>46</v>
      </c>
      <c r="H60">
        <v>47</v>
      </c>
      <c r="I60">
        <v>59</v>
      </c>
      <c r="J60" s="30">
        <v>2.67</v>
      </c>
      <c r="L60" s="42" t="s">
        <v>62</v>
      </c>
      <c r="M60" s="34">
        <v>23</v>
      </c>
    </row>
    <row r="61" spans="3:10" ht="12">
      <c r="C61" s="19">
        <v>2</v>
      </c>
      <c r="D61" s="19">
        <v>0.67</v>
      </c>
      <c r="G61">
        <v>42</v>
      </c>
      <c r="H61">
        <v>46</v>
      </c>
      <c r="I61">
        <v>54</v>
      </c>
      <c r="J61" s="30">
        <v>2.33</v>
      </c>
    </row>
    <row r="62" spans="3:12" ht="12.75" thickBot="1">
      <c r="C62" s="19">
        <v>2.67</v>
      </c>
      <c r="D62" s="19">
        <v>2</v>
      </c>
      <c r="G62">
        <v>41</v>
      </c>
      <c r="H62">
        <v>44</v>
      </c>
      <c r="I62">
        <v>54</v>
      </c>
      <c r="J62" s="30">
        <v>2.33</v>
      </c>
      <c r="L62" t="s">
        <v>63</v>
      </c>
    </row>
    <row r="63" spans="3:16" ht="12">
      <c r="C63" s="19">
        <v>3</v>
      </c>
      <c r="D63" s="19">
        <v>2</v>
      </c>
      <c r="G63">
        <v>36</v>
      </c>
      <c r="H63">
        <v>40</v>
      </c>
      <c r="I63">
        <v>52</v>
      </c>
      <c r="J63" s="30">
        <v>2</v>
      </c>
      <c r="L63" s="35"/>
      <c r="M63" s="35" t="s">
        <v>68</v>
      </c>
      <c r="N63" s="35" t="s">
        <v>69</v>
      </c>
      <c r="O63" s="35" t="s">
        <v>70</v>
      </c>
      <c r="P63" s="35" t="s">
        <v>71</v>
      </c>
    </row>
    <row r="64" spans="3:16" ht="12">
      <c r="C64" s="19">
        <v>1</v>
      </c>
      <c r="D64" s="19">
        <v>1.33</v>
      </c>
      <c r="G64">
        <v>35</v>
      </c>
      <c r="H64">
        <v>34</v>
      </c>
      <c r="I64">
        <v>51</v>
      </c>
      <c r="J64" s="30">
        <v>2</v>
      </c>
      <c r="L64" s="41" t="s">
        <v>64</v>
      </c>
      <c r="M64" s="33">
        <v>1</v>
      </c>
      <c r="N64" s="37">
        <v>3.06979572076394</v>
      </c>
      <c r="O64" s="37">
        <v>3.06979572076394</v>
      </c>
      <c r="P64" s="33">
        <v>4.427258169891399</v>
      </c>
    </row>
    <row r="65" spans="3:16" ht="12">
      <c r="C65" s="19">
        <v>0.33</v>
      </c>
      <c r="D65" s="19">
        <v>0.33</v>
      </c>
      <c r="G65">
        <v>6</v>
      </c>
      <c r="I65">
        <v>49</v>
      </c>
      <c r="J65" s="30">
        <v>2</v>
      </c>
      <c r="L65" s="41" t="s">
        <v>65</v>
      </c>
      <c r="M65" s="33">
        <v>21</v>
      </c>
      <c r="N65" s="37">
        <v>14.561091235757795</v>
      </c>
      <c r="O65" s="37">
        <v>0.6933852969408474</v>
      </c>
      <c r="P65" s="33"/>
    </row>
    <row r="66" spans="3:16" ht="12.75" thickBot="1">
      <c r="C66" s="19">
        <v>2.33</v>
      </c>
      <c r="D66" s="19">
        <v>2.67</v>
      </c>
      <c r="I66">
        <v>47</v>
      </c>
      <c r="J66" s="30">
        <v>2</v>
      </c>
      <c r="L66" s="42" t="s">
        <v>66</v>
      </c>
      <c r="M66" s="34">
        <v>22</v>
      </c>
      <c r="N66" s="38">
        <v>17.630886956521735</v>
      </c>
      <c r="O66" s="38"/>
      <c r="P66" s="34"/>
    </row>
    <row r="67" spans="3:15" ht="12.75" thickBot="1">
      <c r="C67" s="19">
        <v>3.33</v>
      </c>
      <c r="D67" s="19">
        <v>2.33</v>
      </c>
      <c r="I67">
        <v>46</v>
      </c>
      <c r="J67" s="30">
        <v>2</v>
      </c>
      <c r="N67" s="30"/>
      <c r="O67" s="30"/>
    </row>
    <row r="68" spans="3:16" ht="12">
      <c r="C68" s="19">
        <v>3.67</v>
      </c>
      <c r="D68" s="19">
        <v>3</v>
      </c>
      <c r="I68">
        <v>46</v>
      </c>
      <c r="J68" s="30">
        <v>2</v>
      </c>
      <c r="L68" s="35"/>
      <c r="M68" s="35" t="s">
        <v>72</v>
      </c>
      <c r="N68" s="35" t="s">
        <v>61</v>
      </c>
      <c r="O68" s="35" t="s">
        <v>73</v>
      </c>
      <c r="P68" s="35" t="s">
        <v>74</v>
      </c>
    </row>
    <row r="69" spans="3:16" ht="12">
      <c r="C69" s="19">
        <v>3</v>
      </c>
      <c r="D69" s="19">
        <v>2.33</v>
      </c>
      <c r="I69">
        <v>44</v>
      </c>
      <c r="J69" s="30">
        <v>1.67</v>
      </c>
      <c r="L69" s="41" t="s">
        <v>67</v>
      </c>
      <c r="M69" s="37">
        <v>1.1054631042481098</v>
      </c>
      <c r="N69" s="39">
        <v>0.44035746313344987</v>
      </c>
      <c r="O69" s="39">
        <v>2.510376675308215</v>
      </c>
      <c r="P69" s="37">
        <v>0.02031729933192345</v>
      </c>
    </row>
    <row r="70" spans="3:16" ht="12.75" thickBot="1">
      <c r="C70" s="19">
        <v>0.67</v>
      </c>
      <c r="D70" s="19">
        <v>3.67</v>
      </c>
      <c r="I70">
        <v>42</v>
      </c>
      <c r="J70" s="30">
        <v>1.33</v>
      </c>
      <c r="L70" s="42" t="s">
        <v>55</v>
      </c>
      <c r="M70" s="38">
        <v>0.3840068353390877</v>
      </c>
      <c r="N70" s="40">
        <v>0.18250364003238376</v>
      </c>
      <c r="O70" s="40">
        <v>2.104105075772455</v>
      </c>
      <c r="P70" s="38">
        <v>0.04759235274011026</v>
      </c>
    </row>
    <row r="71" spans="3:10" ht="12">
      <c r="C71" s="19">
        <v>2</v>
      </c>
      <c r="D71" s="19">
        <v>2</v>
      </c>
      <c r="I71">
        <v>41</v>
      </c>
      <c r="J71" s="30">
        <v>1.33</v>
      </c>
    </row>
    <row r="72" spans="3:10" ht="12">
      <c r="C72" s="19">
        <v>1.67</v>
      </c>
      <c r="D72" s="19">
        <v>2.67</v>
      </c>
      <c r="I72">
        <v>40</v>
      </c>
      <c r="J72" s="30">
        <v>1</v>
      </c>
    </row>
    <row r="73" spans="3:10" ht="12">
      <c r="C73" s="19">
        <v>3.67</v>
      </c>
      <c r="D73" s="19">
        <v>3.33</v>
      </c>
      <c r="I73">
        <v>36</v>
      </c>
      <c r="J73" s="30">
        <v>0.67</v>
      </c>
    </row>
    <row r="74" spans="3:10" ht="12">
      <c r="C74" s="19">
        <v>3</v>
      </c>
      <c r="D74" s="19">
        <v>2</v>
      </c>
      <c r="I74">
        <v>35</v>
      </c>
      <c r="J74" s="30">
        <v>0.67</v>
      </c>
    </row>
    <row r="75" spans="3:10" ht="12">
      <c r="C75" s="19">
        <v>1.33</v>
      </c>
      <c r="D75" s="19">
        <v>1</v>
      </c>
      <c r="I75">
        <v>34</v>
      </c>
      <c r="J75" s="30">
        <v>0.67</v>
      </c>
    </row>
    <row r="76" spans="9:10" ht="12">
      <c r="I76">
        <v>6</v>
      </c>
      <c r="J76" s="30">
        <v>0.33</v>
      </c>
    </row>
    <row r="77" spans="5:10" ht="12">
      <c r="E77">
        <f>CORREL(C53:C75,D53:D75)</f>
        <v>0.41727047645188786</v>
      </c>
      <c r="F77" s="31" t="s">
        <v>24</v>
      </c>
      <c r="G77" s="30">
        <f>AVERAGE(G54:G76)</f>
        <v>48.583333333333336</v>
      </c>
      <c r="H77" s="30">
        <f>AVERAGE(H54:H76)</f>
        <v>51.45454545454545</v>
      </c>
      <c r="I77" s="30">
        <f>AVERAGE(I54:I76)</f>
        <v>49.95652173913044</v>
      </c>
      <c r="J77" s="30">
        <f>AVERAGE(J54:J76)</f>
        <v>1.9569565217391303</v>
      </c>
    </row>
    <row r="78" spans="6:10" ht="12">
      <c r="F78" s="31" t="s">
        <v>33</v>
      </c>
      <c r="G78" s="30">
        <f>MEDIAN(G54:G76)</f>
        <v>50</v>
      </c>
      <c r="H78" s="30">
        <f>MEDIAN(H54:H76)</f>
        <v>49</v>
      </c>
      <c r="I78" s="30">
        <f>MEDIAN(I54:I76)</f>
        <v>49</v>
      </c>
      <c r="J78" s="30">
        <f>MEDIAN(J54:J76)</f>
        <v>2</v>
      </c>
    </row>
    <row r="79" spans="6:10" ht="10.5">
      <c r="F79" s="31" t="s">
        <v>54</v>
      </c>
      <c r="G79" s="30">
        <f>STDEV(G54:G76)</f>
        <v>18.57886547731703</v>
      </c>
      <c r="H79" s="30">
        <f>STDEV(H54:H76)</f>
        <v>14.07383129331623</v>
      </c>
      <c r="I79" s="30">
        <f>STDEV(I54:I76)</f>
        <v>16.271777745167928</v>
      </c>
      <c r="J79" s="30">
        <f>STDEV(J54:J76)</f>
        <v>0.895211680313193</v>
      </c>
    </row>
    <row r="80" ht="10.5"/>
    <row r="81" ht="10.5"/>
    <row r="82" ht="10.5"/>
    <row r="83" ht="10.5"/>
    <row r="84" ht="10.5"/>
    <row r="85" ht="10.5"/>
    <row r="86" ht="10.5"/>
    <row r="87" ht="10.5"/>
    <row r="88" ht="10.5"/>
    <row r="89" ht="10.5"/>
    <row r="90" ht="10.5"/>
    <row r="91" ht="10.5"/>
    <row r="92" ht="10.5"/>
    <row r="93" ht="10.5"/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  <row r="111" ht="10.5"/>
    <row r="112" ht="10.5"/>
    <row r="113" ht="10.5"/>
    <row r="114" ht="10.5"/>
    <row r="115" ht="10.5"/>
    <row r="116" ht="10.5"/>
    <row r="117" ht="10.5"/>
    <row r="118" ht="10.5"/>
    <row r="119" ht="10.5"/>
    <row r="120" ht="10.5"/>
    <row r="121" ht="10.5"/>
    <row r="122" ht="10.5"/>
    <row r="123" ht="10.5"/>
    <row r="124" ht="10.5"/>
    <row r="125" ht="10.5"/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0.5"/>
    <row r="153" ht="10.5"/>
    <row r="154" ht="10.5"/>
    <row r="155" ht="10.5"/>
    <row r="156" ht="10.5"/>
    <row r="157" ht="10.5"/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0.5"/>
    <row r="185" ht="10.5"/>
    <row r="186" ht="10.5"/>
    <row r="187" ht="10.5"/>
    <row r="188" ht="10.5"/>
    <row r="189" ht="10.5"/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0.5"/>
    <row r="201" ht="10.5"/>
    <row r="202" ht="10.5"/>
    <row r="203" ht="10.5"/>
    <row r="204" ht="10.5"/>
    <row r="205" ht="10.5"/>
    <row r="206" ht="10.5"/>
    <row r="207" ht="10.5"/>
    <row r="208" ht="10.5"/>
    <row r="209" ht="10.5"/>
    <row r="210" ht="10.5"/>
    <row r="211" ht="10.5"/>
    <row r="212" ht="10.5"/>
    <row r="213" ht="10.5"/>
    <row r="214" ht="10.5"/>
    <row r="215" ht="10.5"/>
    <row r="216" ht="10.5"/>
    <row r="217" ht="10.5"/>
    <row r="218" ht="10.5"/>
    <row r="219" ht="10.5"/>
    <row r="220" ht="10.5"/>
    <row r="221" ht="10.5"/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0.5"/>
    <row r="233" ht="10.5"/>
    <row r="234" ht="10.5"/>
    <row r="235" ht="10.5"/>
    <row r="236" ht="10.5"/>
    <row r="237" ht="10.5"/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0.5"/>
    <row r="249" ht="10.5"/>
    <row r="250" ht="10.5"/>
    <row r="251" ht="10.5"/>
    <row r="252" ht="10.5"/>
    <row r="253" ht="10.5"/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  <row r="264" ht="10.5"/>
    <row r="265" ht="10.5"/>
    <row r="266" ht="10.5"/>
    <row r="267" ht="10.5"/>
    <row r="268" ht="10.5"/>
    <row r="269" ht="10.5"/>
    <row r="270" ht="10.5"/>
    <row r="271" ht="10.5"/>
    <row r="272" ht="10.5"/>
    <row r="273" ht="10.5"/>
    <row r="274" ht="10.5"/>
    <row r="275" ht="10.5"/>
    <row r="276" ht="10.5"/>
    <row r="277" ht="10.5"/>
    <row r="278" ht="10.5"/>
    <row r="279" ht="10.5"/>
    <row r="280" ht="10.5"/>
    <row r="281" ht="10.5"/>
    <row r="282" ht="10.5"/>
    <row r="283" ht="10.5"/>
    <row r="284" ht="10.5"/>
    <row r="285" ht="10.5"/>
    <row r="286" ht="10.5"/>
    <row r="287" ht="10.5"/>
    <row r="288" ht="10.5"/>
    <row r="289" ht="10.5"/>
    <row r="290" ht="10.5"/>
    <row r="291" ht="10.5"/>
    <row r="292" ht="10.5"/>
    <row r="293" ht="10.5"/>
    <row r="294" ht="10.5"/>
    <row r="295" ht="10.5"/>
    <row r="296" ht="10.5"/>
    <row r="297" ht="10.5"/>
    <row r="298" ht="10.5"/>
    <row r="299" ht="10.5"/>
    <row r="300" ht="10.5"/>
    <row r="301" ht="10.5"/>
    <row r="302" ht="10.5"/>
    <row r="303" ht="10.5"/>
    <row r="304" ht="10.5"/>
    <row r="305" ht="10.5"/>
    <row r="306" ht="10.5"/>
    <row r="307" ht="10.5"/>
    <row r="308" ht="10.5"/>
    <row r="309" ht="10.5"/>
    <row r="310" ht="10.5"/>
    <row r="311" ht="10.5"/>
    <row r="312" ht="10.5"/>
    <row r="313" ht="10.5"/>
    <row r="314" ht="10.5"/>
    <row r="315" ht="10.5"/>
    <row r="316" ht="10.5"/>
    <row r="317" ht="10.5"/>
    <row r="318" ht="10.5"/>
    <row r="319" ht="10.5"/>
    <row r="320" ht="10.5"/>
    <row r="321" ht="10.5"/>
    <row r="322" ht="10.5"/>
    <row r="323" ht="10.5"/>
    <row r="324" ht="10.5"/>
    <row r="325" ht="10.5"/>
    <row r="326" ht="10.5"/>
    <row r="327" ht="10.5"/>
    <row r="328" ht="10.5"/>
    <row r="329" ht="10.5"/>
    <row r="330" ht="10.5"/>
    <row r="331" ht="10.5"/>
    <row r="332" ht="10.5"/>
    <row r="333" ht="10.5"/>
    <row r="334" ht="10.5"/>
  </sheetData>
  <printOptions/>
  <pageMargins left="0.3" right="0.3" top="0.7" bottom="0.7" header="0.5" footer="0.5"/>
  <pageSetup orientation="portrait" paperSize="9" scale="65"/>
  <headerFooter alignWithMargins="0">
    <oddHeader>&amp;LSheet 1&amp;CEcon102-01 Grades&amp;R&amp;D, &amp;T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B1">
      <selection activeCell="C2" sqref="C2"/>
    </sheetView>
  </sheetViews>
  <sheetFormatPr defaultColWidth="11.421875" defaultRowHeight="12"/>
  <cols>
    <col min="1" max="1" width="19.00390625" style="0" hidden="1" customWidth="1"/>
    <col min="2" max="2" width="3.00390625" style="0" customWidth="1"/>
    <col min="3" max="3" width="9.00390625" style="0" customWidth="1"/>
    <col min="6" max="6" width="12.140625" style="0" customWidth="1"/>
    <col min="13" max="13" width="12.8515625" style="0" customWidth="1"/>
    <col min="16" max="16" width="6.140625" style="0" customWidth="1"/>
    <col min="17" max="17" width="4.140625" style="0" customWidth="1"/>
  </cols>
  <sheetData>
    <row r="1" spans="6:12" ht="18.75" customHeight="1" thickBot="1">
      <c r="F1" s="50"/>
      <c r="G1" s="51"/>
      <c r="H1" s="51"/>
      <c r="I1" s="52" t="s">
        <v>108</v>
      </c>
      <c r="J1" s="51"/>
      <c r="K1" s="51"/>
      <c r="L1" s="53"/>
    </row>
    <row r="2" spans="4:15" ht="18.75" customHeight="1">
      <c r="D2" s="54" t="s">
        <v>75</v>
      </c>
      <c r="E2" s="57"/>
      <c r="F2" s="57"/>
      <c r="G2" s="57"/>
      <c r="H2" s="58"/>
      <c r="I2" s="57"/>
      <c r="J2" s="57"/>
      <c r="K2" s="57"/>
      <c r="O2" s="55" t="s">
        <v>27</v>
      </c>
    </row>
    <row r="3" spans="4:7" ht="18.75" customHeight="1">
      <c r="D3" s="54" t="s">
        <v>111</v>
      </c>
      <c r="G3" s="48"/>
    </row>
    <row r="4" spans="4:7" s="54" customFormat="1" ht="18.75" customHeight="1">
      <c r="D4" s="54" t="s">
        <v>2</v>
      </c>
      <c r="G4" s="48"/>
    </row>
    <row r="5" spans="4:7" s="54" customFormat="1" ht="18.75" customHeight="1">
      <c r="D5" s="54" t="s">
        <v>11</v>
      </c>
      <c r="G5" s="48"/>
    </row>
    <row r="6" spans="4:7" s="54" customFormat="1" ht="18.75" customHeight="1">
      <c r="D6" s="54" t="s">
        <v>3</v>
      </c>
      <c r="G6" s="48"/>
    </row>
    <row r="7" spans="4:7" s="54" customFormat="1" ht="18.75" customHeight="1">
      <c r="D7" s="54" t="s">
        <v>7</v>
      </c>
      <c r="G7" s="48"/>
    </row>
    <row r="8" spans="4:7" s="54" customFormat="1" ht="18.75" customHeight="1">
      <c r="D8" s="54" t="s">
        <v>8</v>
      </c>
      <c r="G8" s="48"/>
    </row>
    <row r="9" spans="4:7" s="54" customFormat="1" ht="18.75" customHeight="1">
      <c r="D9" s="54" t="s">
        <v>1</v>
      </c>
      <c r="G9" s="48"/>
    </row>
    <row r="10" spans="4:7" s="54" customFormat="1" ht="18.75" customHeight="1">
      <c r="D10" s="54" t="s">
        <v>12</v>
      </c>
      <c r="G10" s="48"/>
    </row>
    <row r="11" spans="4:15" s="54" customFormat="1" ht="18.75" customHeight="1">
      <c r="D11" s="54" t="s">
        <v>13</v>
      </c>
      <c r="G11" s="48"/>
      <c r="N11" s="56">
        <f>L71</f>
        <v>3.1259649122807023</v>
      </c>
      <c r="O11" s="54" t="s">
        <v>9</v>
      </c>
    </row>
    <row r="12" spans="4:8" s="54" customFormat="1" ht="18.75" customHeight="1">
      <c r="D12" s="54" t="s">
        <v>109</v>
      </c>
      <c r="G12" s="56">
        <f>((N11^2)*-0.285)+(1.7818*N11)-0.6215</f>
        <v>2.1634221403508778</v>
      </c>
      <c r="H12" s="54" t="s">
        <v>110</v>
      </c>
    </row>
    <row r="13" s="54" customFormat="1" ht="18.75" customHeight="1">
      <c r="D13" s="54" t="s">
        <v>14</v>
      </c>
    </row>
    <row r="14" spans="5:12" ht="16.5" customHeight="1">
      <c r="E14" s="55" t="s">
        <v>4</v>
      </c>
      <c r="L14" s="55" t="s">
        <v>6</v>
      </c>
    </row>
    <row r="15" spans="4:7" ht="12.75" thickBot="1">
      <c r="D15" s="28" t="s">
        <v>101</v>
      </c>
      <c r="E15" s="28" t="s">
        <v>23</v>
      </c>
      <c r="F15" s="28" t="s">
        <v>103</v>
      </c>
      <c r="G15" s="28" t="s">
        <v>102</v>
      </c>
    </row>
    <row r="16" spans="1:7" ht="12.75">
      <c r="A16" s="10" t="s">
        <v>85</v>
      </c>
      <c r="D16" s="59">
        <v>1.5</v>
      </c>
      <c r="E16" s="60">
        <v>0.67</v>
      </c>
      <c r="F16" s="61">
        <f aca="true" t="shared" si="0" ref="F16:F36">-0.285*(D16^2)+1.7818*D16-0.6215</f>
        <v>1.4099499999999998</v>
      </c>
      <c r="G16" s="62">
        <f aca="true" t="shared" si="1" ref="G16:G36">-(2*0.285*D16)+1.7818</f>
        <v>0.9268000000000001</v>
      </c>
    </row>
    <row r="17" spans="1:7" ht="12.75">
      <c r="A17" s="10" t="s">
        <v>100</v>
      </c>
      <c r="D17" s="63">
        <v>2</v>
      </c>
      <c r="E17" s="64">
        <v>1</v>
      </c>
      <c r="F17" s="65">
        <f t="shared" si="0"/>
        <v>1.8021000000000003</v>
      </c>
      <c r="G17" s="66">
        <f t="shared" si="1"/>
        <v>0.6418000000000001</v>
      </c>
    </row>
    <row r="18" spans="1:7" ht="12.75">
      <c r="A18" s="10" t="s">
        <v>79</v>
      </c>
      <c r="D18" s="63">
        <v>2</v>
      </c>
      <c r="E18" s="64">
        <v>1.33</v>
      </c>
      <c r="F18" s="65">
        <f t="shared" si="0"/>
        <v>1.8021000000000003</v>
      </c>
      <c r="G18" s="66">
        <f t="shared" si="1"/>
        <v>0.6418000000000001</v>
      </c>
    </row>
    <row r="19" spans="1:7" ht="12.75">
      <c r="A19" s="10" t="s">
        <v>88</v>
      </c>
      <c r="D19" s="63">
        <v>2</v>
      </c>
      <c r="E19" s="64">
        <v>1.33</v>
      </c>
      <c r="F19" s="65">
        <f t="shared" si="0"/>
        <v>1.8021000000000003</v>
      </c>
      <c r="G19" s="66">
        <f t="shared" si="1"/>
        <v>0.6418000000000001</v>
      </c>
    </row>
    <row r="20" spans="1:7" ht="12.75">
      <c r="A20" s="10" t="s">
        <v>90</v>
      </c>
      <c r="D20" s="63">
        <v>2</v>
      </c>
      <c r="E20" s="64">
        <v>1.33</v>
      </c>
      <c r="F20" s="65">
        <f t="shared" si="0"/>
        <v>1.8021000000000003</v>
      </c>
      <c r="G20" s="66">
        <f t="shared" si="1"/>
        <v>0.6418000000000001</v>
      </c>
    </row>
    <row r="21" spans="1:7" ht="12.75">
      <c r="A21" s="10" t="s">
        <v>81</v>
      </c>
      <c r="D21" s="63">
        <v>2</v>
      </c>
      <c r="E21" s="64">
        <v>2</v>
      </c>
      <c r="F21" s="65">
        <f t="shared" si="0"/>
        <v>1.8021000000000003</v>
      </c>
      <c r="G21" s="66">
        <f t="shared" si="1"/>
        <v>0.6418000000000001</v>
      </c>
    </row>
    <row r="22" spans="1:7" ht="12.75">
      <c r="A22" s="10" t="s">
        <v>83</v>
      </c>
      <c r="D22" s="63">
        <v>2</v>
      </c>
      <c r="E22" s="64">
        <v>2</v>
      </c>
      <c r="F22" s="65">
        <f t="shared" si="0"/>
        <v>1.8021000000000003</v>
      </c>
      <c r="G22" s="66">
        <f t="shared" si="1"/>
        <v>0.6418000000000001</v>
      </c>
    </row>
    <row r="23" spans="1:7" ht="12.75">
      <c r="A23" s="10" t="s">
        <v>77</v>
      </c>
      <c r="D23" s="63">
        <v>2</v>
      </c>
      <c r="E23" s="64">
        <v>2.67</v>
      </c>
      <c r="F23" s="65">
        <f t="shared" si="0"/>
        <v>1.8021000000000003</v>
      </c>
      <c r="G23" s="66">
        <f t="shared" si="1"/>
        <v>0.6418000000000001</v>
      </c>
    </row>
    <row r="24" spans="1:7" ht="12.75">
      <c r="A24" s="10" t="s">
        <v>91</v>
      </c>
      <c r="D24" s="63">
        <v>2</v>
      </c>
      <c r="E24" s="64">
        <v>2.67</v>
      </c>
      <c r="F24" s="65">
        <f t="shared" si="0"/>
        <v>1.8021000000000003</v>
      </c>
      <c r="G24" s="66">
        <f t="shared" si="1"/>
        <v>0.6418000000000001</v>
      </c>
    </row>
    <row r="25" spans="1:7" ht="12.75">
      <c r="A25" s="10" t="s">
        <v>93</v>
      </c>
      <c r="D25" s="63">
        <v>2</v>
      </c>
      <c r="E25" s="64">
        <v>3</v>
      </c>
      <c r="F25" s="65">
        <f t="shared" si="0"/>
        <v>1.8021000000000003</v>
      </c>
      <c r="G25" s="66">
        <f t="shared" si="1"/>
        <v>0.6418000000000001</v>
      </c>
    </row>
    <row r="26" spans="1:7" ht="12.75">
      <c r="A26" s="10" t="s">
        <v>78</v>
      </c>
      <c r="D26" s="63">
        <v>3.5</v>
      </c>
      <c r="E26" s="64">
        <v>0.67</v>
      </c>
      <c r="F26" s="65">
        <f t="shared" si="0"/>
        <v>2.1235500000000003</v>
      </c>
      <c r="G26" s="66">
        <f t="shared" si="1"/>
        <v>-0.21319999999999983</v>
      </c>
    </row>
    <row r="27" spans="1:7" ht="12.75">
      <c r="A27" s="10" t="s">
        <v>96</v>
      </c>
      <c r="D27" s="63">
        <v>3.5</v>
      </c>
      <c r="E27" s="64">
        <v>2</v>
      </c>
      <c r="F27" s="65">
        <f t="shared" si="0"/>
        <v>2.1235500000000003</v>
      </c>
      <c r="G27" s="66">
        <f t="shared" si="1"/>
        <v>-0.21319999999999983</v>
      </c>
    </row>
    <row r="28" spans="1:7" ht="12.75">
      <c r="A28" s="10" t="s">
        <v>95</v>
      </c>
      <c r="D28" s="63">
        <v>3.5</v>
      </c>
      <c r="E28" s="64">
        <v>3.67</v>
      </c>
      <c r="F28" s="65">
        <f t="shared" si="0"/>
        <v>2.1235500000000003</v>
      </c>
      <c r="G28" s="66">
        <f t="shared" si="1"/>
        <v>-0.21319999999999983</v>
      </c>
    </row>
    <row r="29" spans="1:7" ht="12.75">
      <c r="A29" s="10" t="s">
        <v>84</v>
      </c>
      <c r="D29" s="63">
        <v>4</v>
      </c>
      <c r="E29" s="64">
        <v>0.67</v>
      </c>
      <c r="F29" s="65">
        <f t="shared" si="0"/>
        <v>1.9457000000000004</v>
      </c>
      <c r="G29" s="66">
        <f t="shared" si="1"/>
        <v>-0.49819999999999975</v>
      </c>
    </row>
    <row r="30" spans="1:7" ht="12.75">
      <c r="A30" s="10" t="s">
        <v>82</v>
      </c>
      <c r="D30" s="63">
        <v>4</v>
      </c>
      <c r="E30" s="64">
        <v>1.67</v>
      </c>
      <c r="F30" s="65">
        <f t="shared" si="0"/>
        <v>1.9457000000000004</v>
      </c>
      <c r="G30" s="66">
        <f t="shared" si="1"/>
        <v>-0.49819999999999975</v>
      </c>
    </row>
    <row r="31" spans="1:7" ht="12.75">
      <c r="A31" s="10" t="s">
        <v>86</v>
      </c>
      <c r="D31" s="63">
        <v>4</v>
      </c>
      <c r="E31" s="64">
        <v>2</v>
      </c>
      <c r="F31" s="65">
        <f t="shared" si="0"/>
        <v>1.9457000000000004</v>
      </c>
      <c r="G31" s="66">
        <f t="shared" si="1"/>
        <v>-0.49819999999999975</v>
      </c>
    </row>
    <row r="32" spans="1:7" ht="12.75">
      <c r="A32" s="10" t="s">
        <v>87</v>
      </c>
      <c r="D32" s="63">
        <v>4</v>
      </c>
      <c r="E32" s="64">
        <v>2</v>
      </c>
      <c r="F32" s="65">
        <f t="shared" si="0"/>
        <v>1.9457000000000004</v>
      </c>
      <c r="G32" s="66">
        <f t="shared" si="1"/>
        <v>-0.49819999999999975</v>
      </c>
    </row>
    <row r="33" spans="1:7" ht="12.75">
      <c r="A33" s="10" t="s">
        <v>94</v>
      </c>
      <c r="D33" s="63">
        <v>4</v>
      </c>
      <c r="E33" s="64">
        <v>2.33</v>
      </c>
      <c r="F33" s="65">
        <f t="shared" si="0"/>
        <v>1.9457000000000004</v>
      </c>
      <c r="G33" s="66">
        <f t="shared" si="1"/>
        <v>-0.49819999999999975</v>
      </c>
    </row>
    <row r="34" spans="1:7" ht="12.75">
      <c r="A34" s="10" t="s">
        <v>92</v>
      </c>
      <c r="D34" s="63">
        <v>4.5</v>
      </c>
      <c r="E34" s="64">
        <v>2.33</v>
      </c>
      <c r="F34" s="65">
        <f t="shared" si="0"/>
        <v>1.625350000000001</v>
      </c>
      <c r="G34" s="66">
        <f t="shared" si="1"/>
        <v>-0.7831999999999999</v>
      </c>
    </row>
    <row r="35" spans="1:7" ht="12.75">
      <c r="A35" s="10" t="s">
        <v>89</v>
      </c>
      <c r="D35" s="63">
        <v>5</v>
      </c>
      <c r="E35" s="64">
        <v>0.33</v>
      </c>
      <c r="F35" s="65">
        <f t="shared" si="0"/>
        <v>1.1625000000000014</v>
      </c>
      <c r="G35" s="66">
        <f t="shared" si="1"/>
        <v>-1.0681999999999996</v>
      </c>
    </row>
    <row r="36" spans="1:7" ht="13.5" thickBot="1">
      <c r="A36" s="10" t="s">
        <v>99</v>
      </c>
      <c r="D36" s="67">
        <v>5</v>
      </c>
      <c r="E36" s="68">
        <v>2</v>
      </c>
      <c r="F36" s="69">
        <f t="shared" si="0"/>
        <v>1.1625000000000014</v>
      </c>
      <c r="G36" s="70">
        <f t="shared" si="1"/>
        <v>-1.0681999999999996</v>
      </c>
    </row>
    <row r="37" spans="1:3" ht="12" hidden="1">
      <c r="A37" s="10" t="s">
        <v>80</v>
      </c>
      <c r="B37" s="43">
        <v>10</v>
      </c>
      <c r="C37" s="49">
        <v>2.67</v>
      </c>
    </row>
    <row r="38" spans="1:3" ht="12" hidden="1">
      <c r="A38" s="10" t="s">
        <v>97</v>
      </c>
      <c r="B38" s="43">
        <v>10</v>
      </c>
      <c r="C38" s="19">
        <v>2.67</v>
      </c>
    </row>
    <row r="39" spans="1:3" ht="12" hidden="1">
      <c r="A39" s="10" t="s">
        <v>98</v>
      </c>
      <c r="B39" s="43">
        <v>10</v>
      </c>
      <c r="C39" s="19">
        <v>3.33</v>
      </c>
    </row>
    <row r="41" spans="5:12" ht="15" customHeight="1">
      <c r="E41" s="48" t="s">
        <v>0</v>
      </c>
      <c r="L41" s="55" t="s">
        <v>5</v>
      </c>
    </row>
    <row r="43" spans="4:5" ht="12">
      <c r="D43" s="30">
        <v>1.5</v>
      </c>
      <c r="E43">
        <v>0.9268</v>
      </c>
    </row>
    <row r="44" spans="4:5" ht="12">
      <c r="D44" s="30">
        <v>2</v>
      </c>
      <c r="E44">
        <v>0.6418</v>
      </c>
    </row>
    <row r="45" spans="4:5" ht="12">
      <c r="D45" s="30">
        <v>3.5</v>
      </c>
      <c r="E45">
        <v>-0.2132</v>
      </c>
    </row>
    <row r="46" spans="4:5" ht="12">
      <c r="D46" s="30">
        <v>4</v>
      </c>
      <c r="E46">
        <v>-0.4982</v>
      </c>
    </row>
    <row r="47" spans="4:5" ht="12">
      <c r="D47" s="30">
        <v>4.5</v>
      </c>
      <c r="E47">
        <v>-0.7832</v>
      </c>
    </row>
    <row r="48" spans="4:5" ht="12">
      <c r="D48" s="30">
        <v>5</v>
      </c>
      <c r="E48">
        <v>-1.0682</v>
      </c>
    </row>
    <row r="69" ht="12.75" thickBot="1"/>
    <row r="70" spans="9:13" ht="12.75" thickBot="1">
      <c r="I70" s="44" t="s">
        <v>106</v>
      </c>
      <c r="J70" s="45">
        <f>2*0.285</f>
        <v>0.57</v>
      </c>
      <c r="K70" s="45" t="s">
        <v>104</v>
      </c>
      <c r="L70" s="46">
        <v>1.7818</v>
      </c>
      <c r="M70" t="s">
        <v>107</v>
      </c>
    </row>
    <row r="71" spans="11:13" ht="10.5">
      <c r="K71" t="s">
        <v>104</v>
      </c>
      <c r="L71" s="47">
        <f>L70/J70</f>
        <v>3.1259649122807023</v>
      </c>
      <c r="M71" t="s">
        <v>105</v>
      </c>
    </row>
  </sheetData>
  <printOptions/>
  <pageMargins left="0.3" right="0.3" top="0.7" bottom="0.7" header="0.5" footer="0.5"/>
  <pageSetup orientation="portrait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2004-04-27T03:00:25Z</cp:lastPrinted>
  <dcterms:created xsi:type="dcterms:W3CDTF">2002-09-16T18:26:19Z</dcterms:created>
  <cp:category/>
  <cp:version/>
  <cp:contentType/>
  <cp:contentStatus/>
</cp:coreProperties>
</file>