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220" windowHeight="15620" tabRatio="200" activeTab="0"/>
  </bookViews>
  <sheets>
    <sheet name="Case Study Template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<sst xmlns="http://schemas.openxmlformats.org/spreadsheetml/2006/main" count="257" uniqueCount="95">
  <si>
    <t>Discount rate</t>
  </si>
  <si>
    <t>per year</t>
  </si>
  <si>
    <t>Program 2</t>
  </si>
  <si>
    <t>Program 3</t>
  </si>
  <si>
    <t>Creation of Village Literacy Centers</t>
  </si>
  <si>
    <t>Technical Assistance Program</t>
  </si>
  <si>
    <t>Annual number of participants</t>
  </si>
  <si>
    <t>Number of trainers</t>
  </si>
  <si>
    <t>Stipends</t>
  </si>
  <si>
    <t>Transport costs</t>
  </si>
  <si>
    <t>Operation and maintenance costs</t>
  </si>
  <si>
    <t>Training costs</t>
  </si>
  <si>
    <t>Literacy training success rate, year 0</t>
  </si>
  <si>
    <t>Literacy training success rate, year 1</t>
  </si>
  <si>
    <t>Literacy training success rate, year 2</t>
  </si>
  <si>
    <t>Literacy training success rate, year 3</t>
  </si>
  <si>
    <t>Literacy training success rate, year 4</t>
  </si>
  <si>
    <t>per participant and per year</t>
  </si>
  <si>
    <t>per day and per trainer, 3 months in year 0</t>
  </si>
  <si>
    <t>Per diem</t>
  </si>
  <si>
    <t>des salaires des experts</t>
  </si>
  <si>
    <t>par an</t>
  </si>
  <si>
    <t>Training Local  Trainers</t>
  </si>
  <si>
    <t>Program 1</t>
  </si>
  <si>
    <t>Evaluation Tableau for the "Gille-Jande" project</t>
  </si>
  <si>
    <t>Period</t>
  </si>
  <si>
    <t>Activity</t>
  </si>
  <si>
    <t>Training Materials</t>
  </si>
  <si>
    <t>Training of Trainers</t>
  </si>
  <si>
    <t>Per Diem of participants</t>
  </si>
  <si>
    <t>Salary Payments</t>
  </si>
  <si>
    <t>Trainer Stipends</t>
  </si>
  <si>
    <t>Transport Costs</t>
  </si>
  <si>
    <t>Operating Costs</t>
  </si>
  <si>
    <t>(including building maintenance)</t>
  </si>
  <si>
    <t>Total Cost</t>
  </si>
  <si>
    <t>Present Worth Coefficient</t>
  </si>
  <si>
    <t>Annual Present Value of Costs</t>
  </si>
  <si>
    <t>Number of People Trained</t>
  </si>
  <si>
    <t>Training Success Rate</t>
  </si>
  <si>
    <t>Number of Literacy Graduates</t>
  </si>
  <si>
    <t>Present Value of Costs</t>
  </si>
  <si>
    <t>Total Successfully Trained</t>
  </si>
  <si>
    <t>Life Cycle Unit Cost</t>
  </si>
  <si>
    <t>Number of Participants Per Year</t>
  </si>
  <si>
    <t>Number of Trainers</t>
  </si>
  <si>
    <t>Unit Cost of Materials</t>
  </si>
  <si>
    <t>Number of Days per Year</t>
  </si>
  <si>
    <t>par mois, 3 mois à l'année 0</t>
  </si>
  <si>
    <t>par mois</t>
  </si>
  <si>
    <t>per trainer per year during the life cycle of the project</t>
  </si>
  <si>
    <t>per trainer, 3 months in year 0</t>
  </si>
  <si>
    <t>per month, 3 months in year 0</t>
  </si>
  <si>
    <t>for year 0 only</t>
  </si>
  <si>
    <t>Solution Tableau</t>
  </si>
  <si>
    <t>Technical Assistance</t>
  </si>
  <si>
    <t>Gille-Jande Program 2</t>
  </si>
  <si>
    <t>Gille-Jande Program 1</t>
  </si>
  <si>
    <t>Gille-Jande Program 3</t>
  </si>
  <si>
    <t>Training of Local Trainers in Functional Literacy</t>
  </si>
  <si>
    <t>per participant</t>
  </si>
  <si>
    <t>per day</t>
  </si>
  <si>
    <t>month</t>
  </si>
  <si>
    <t>Operating and Maintenance costs</t>
  </si>
  <si>
    <t>Per diem per participant</t>
  </si>
  <si>
    <t>Number of training session days</t>
  </si>
  <si>
    <t>Trainer salary</t>
  </si>
  <si>
    <t>Unit cost of training materials</t>
  </si>
  <si>
    <t>Literacy training success rate</t>
  </si>
  <si>
    <t>Number of training days per year</t>
  </si>
  <si>
    <t>Trainer unit stipend</t>
  </si>
  <si>
    <t>Trainer salary rate</t>
  </si>
  <si>
    <t>Number of training seminars per year</t>
  </si>
  <si>
    <t>Operating and costs</t>
  </si>
  <si>
    <t>Maintenance and operating costs</t>
  </si>
  <si>
    <t>Discount rate:</t>
  </si>
  <si>
    <t>Program Alternatives:</t>
  </si>
  <si>
    <t>Discounted quantity of Graduates</t>
  </si>
  <si>
    <t>Discounted Total Successfully Trained</t>
  </si>
  <si>
    <t>LCUC</t>
  </si>
  <si>
    <t xml:space="preserve">                                          Summary Evaluation Table:</t>
  </si>
  <si>
    <t>Life Cycle Unit Cost (LCUC)</t>
  </si>
  <si>
    <t>Life Cycle Unit Cost-D (LCUCD)</t>
  </si>
  <si>
    <t>LCUCD</t>
  </si>
  <si>
    <t>Using undiscounted quantities</t>
  </si>
  <si>
    <t>Using discounted quantities</t>
  </si>
  <si>
    <t>par séminaire</t>
  </si>
  <si>
    <t>Construction</t>
  </si>
  <si>
    <t>Monthly salary per expert</t>
  </si>
  <si>
    <t>Expert tour of duty duration</t>
  </si>
  <si>
    <t>Transport costs per seminar</t>
  </si>
  <si>
    <t>Construction costs</t>
  </si>
  <si>
    <t>Annual number of trainee participatns</t>
  </si>
  <si>
    <t>Operating and maintenance costs</t>
  </si>
  <si>
    <t>Literacy success rate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</si>
</sst>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\ ###"/>
    <numFmt numFmtId="166" formatCode="###\ ###\ ###"/>
  </numFmts>
  <fonts count="10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1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9" fontId="4" fillId="0" borderId="2" xfId="0" applyNumberFormat="1" applyFont="1" applyBorder="1" applyAlignment="1">
      <alignment/>
    </xf>
    <xf numFmtId="9" fontId="4" fillId="0" borderId="3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Alignment="1">
      <alignment horizontal="right"/>
    </xf>
    <xf numFmtId="165" fontId="4" fillId="0" borderId="10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10" fontId="4" fillId="0" borderId="3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166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6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66" fontId="5" fillId="0" borderId="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" xfId="0" applyBorder="1" applyAlignment="1">
      <alignment/>
    </xf>
    <xf numFmtId="0" fontId="4" fillId="0" borderId="19" xfId="0" applyFont="1" applyBorder="1" applyAlignment="1">
      <alignment horizontal="right"/>
    </xf>
    <xf numFmtId="166" fontId="5" fillId="0" borderId="19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0" fontId="4" fillId="0" borderId="23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66" fontId="5" fillId="0" borderId="11" xfId="0" applyNumberFormat="1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73"/>
  <sheetViews>
    <sheetView tabSelected="1" zoomScale="125" zoomScaleNormal="125" workbookViewId="0" topLeftCell="A1">
      <selection activeCell="A4" sqref="A4"/>
    </sheetView>
  </sheetViews>
  <sheetFormatPr defaultColWidth="11.421875" defaultRowHeight="12"/>
  <cols>
    <col min="1" max="1" width="4.00390625" style="1" customWidth="1"/>
    <col min="2" max="2" width="36.421875" style="1" customWidth="1"/>
    <col min="3" max="7" width="18.140625" style="1" customWidth="1"/>
    <col min="8" max="8" width="3.421875" style="1" customWidth="1"/>
    <col min="9" max="9" width="13.00390625" style="1" customWidth="1"/>
    <col min="10" max="16384" width="11.00390625" style="1" customWidth="1"/>
  </cols>
  <sheetData>
    <row r="1" ht="13.5" thickBot="1"/>
    <row r="2" spans="3:5" ht="12.75">
      <c r="C2" s="28"/>
      <c r="D2" s="33" t="s">
        <v>23</v>
      </c>
      <c r="E2" s="29"/>
    </row>
    <row r="3" spans="3:5" ht="13.5" thickBot="1">
      <c r="C3" s="30"/>
      <c r="D3" s="31" t="s">
        <v>22</v>
      </c>
      <c r="E3" s="32"/>
    </row>
    <row r="4" spans="1:8" ht="13.5" thickBot="1">
      <c r="A4" s="17"/>
      <c r="B4" s="19"/>
      <c r="C4" s="6"/>
      <c r="D4" s="7" t="s">
        <v>24</v>
      </c>
      <c r="E4" s="6"/>
      <c r="F4" s="6"/>
      <c r="G4" s="8"/>
      <c r="H4" s="18"/>
    </row>
    <row r="5" spans="2:7" ht="12.75">
      <c r="B5" s="27" t="s">
        <v>25</v>
      </c>
      <c r="C5" s="63">
        <v>0</v>
      </c>
      <c r="D5" s="63">
        <v>1</v>
      </c>
      <c r="E5" s="63">
        <v>2</v>
      </c>
      <c r="F5" s="63">
        <v>3</v>
      </c>
      <c r="G5" s="63">
        <v>4</v>
      </c>
    </row>
    <row r="6" spans="2:7" ht="13.5" thickBot="1">
      <c r="B6" s="26" t="s">
        <v>26</v>
      </c>
      <c r="C6" s="64"/>
      <c r="D6" s="64"/>
      <c r="E6" s="64"/>
      <c r="F6" s="64"/>
      <c r="G6" s="64"/>
    </row>
    <row r="7" spans="2:7" ht="12.75">
      <c r="B7" s="11" t="s">
        <v>27</v>
      </c>
      <c r="C7" s="3"/>
      <c r="D7" s="3"/>
      <c r="E7" s="3"/>
      <c r="F7" s="3"/>
      <c r="G7" s="3"/>
    </row>
    <row r="8" spans="2:7" ht="12.75">
      <c r="B8" s="9" t="s">
        <v>28</v>
      </c>
      <c r="C8" s="4"/>
      <c r="D8" s="4"/>
      <c r="E8" s="4"/>
      <c r="F8" s="4"/>
      <c r="G8" s="4"/>
    </row>
    <row r="9" spans="2:7" ht="12.75">
      <c r="B9" s="9" t="s">
        <v>29</v>
      </c>
      <c r="C9" s="4"/>
      <c r="D9" s="4"/>
      <c r="E9" s="4"/>
      <c r="F9" s="4"/>
      <c r="G9" s="4"/>
    </row>
    <row r="10" spans="2:7" ht="12.75">
      <c r="B10" s="9" t="s">
        <v>30</v>
      </c>
      <c r="C10" s="4"/>
      <c r="D10" s="4"/>
      <c r="E10" s="4"/>
      <c r="F10" s="4"/>
      <c r="G10" s="4"/>
    </row>
    <row r="11" spans="2:7" ht="12.75">
      <c r="B11" s="9" t="s">
        <v>31</v>
      </c>
      <c r="C11" s="4"/>
      <c r="D11" s="4"/>
      <c r="E11" s="4"/>
      <c r="F11" s="4"/>
      <c r="G11" s="4"/>
    </row>
    <row r="12" spans="2:7" ht="12.75">
      <c r="B12" s="9" t="s">
        <v>32</v>
      </c>
      <c r="C12" s="4"/>
      <c r="D12" s="4"/>
      <c r="E12" s="4"/>
      <c r="F12" s="4"/>
      <c r="G12" s="4"/>
    </row>
    <row r="13" spans="2:7" ht="12.75">
      <c r="B13" s="9" t="s">
        <v>33</v>
      </c>
      <c r="C13" s="4"/>
      <c r="D13" s="4"/>
      <c r="E13" s="4"/>
      <c r="F13" s="4"/>
      <c r="G13" s="4"/>
    </row>
    <row r="14" spans="2:7" ht="12.75">
      <c r="B14" s="9" t="s">
        <v>34</v>
      </c>
      <c r="C14" s="4"/>
      <c r="D14" s="4"/>
      <c r="E14" s="4"/>
      <c r="F14" s="4"/>
      <c r="G14" s="4"/>
    </row>
    <row r="15" spans="2:7" ht="12.75">
      <c r="B15" s="9" t="s">
        <v>87</v>
      </c>
      <c r="C15" s="4"/>
      <c r="D15" s="4"/>
      <c r="E15" s="4"/>
      <c r="F15" s="4"/>
      <c r="G15" s="4"/>
    </row>
    <row r="16" spans="2:7" ht="12.75">
      <c r="B16" s="34" t="s">
        <v>35</v>
      </c>
      <c r="C16" s="4"/>
      <c r="D16" s="4"/>
      <c r="E16" s="4"/>
      <c r="F16" s="4"/>
      <c r="G16" s="4"/>
    </row>
    <row r="17" spans="2:7" ht="12.75">
      <c r="B17" s="34" t="s">
        <v>36</v>
      </c>
      <c r="C17" s="4"/>
      <c r="D17" s="4"/>
      <c r="E17" s="4"/>
      <c r="F17" s="4"/>
      <c r="G17" s="4"/>
    </row>
    <row r="18" spans="2:7" ht="12.75">
      <c r="B18" s="9" t="s">
        <v>37</v>
      </c>
      <c r="C18" s="4"/>
      <c r="D18" s="4"/>
      <c r="E18" s="4"/>
      <c r="F18" s="4"/>
      <c r="G18" s="4"/>
    </row>
    <row r="19" spans="2:7" ht="12.75">
      <c r="B19" s="9" t="s">
        <v>38</v>
      </c>
      <c r="C19" s="4"/>
      <c r="D19" s="4"/>
      <c r="E19" s="4"/>
      <c r="F19" s="4"/>
      <c r="G19" s="4"/>
    </row>
    <row r="20" spans="2:7" ht="12.75">
      <c r="B20" s="9" t="s">
        <v>39</v>
      </c>
      <c r="C20" s="4"/>
      <c r="D20" s="4"/>
      <c r="E20" s="4"/>
      <c r="F20" s="4"/>
      <c r="G20" s="4"/>
    </row>
    <row r="21" spans="2:7" ht="13.5" thickBot="1">
      <c r="B21" s="9" t="s">
        <v>40</v>
      </c>
      <c r="C21" s="4"/>
      <c r="D21" s="51"/>
      <c r="E21" s="51"/>
      <c r="F21" s="51"/>
      <c r="G21" s="51"/>
    </row>
    <row r="22" spans="2:7" ht="12.75">
      <c r="B22" s="9" t="s">
        <v>41</v>
      </c>
      <c r="C22" s="4"/>
      <c r="D22" s="40"/>
      <c r="E22" s="41"/>
      <c r="F22" s="41"/>
      <c r="G22" s="41"/>
    </row>
    <row r="23" spans="2:7" ht="12.75">
      <c r="B23" s="9" t="s">
        <v>42</v>
      </c>
      <c r="C23" s="4"/>
      <c r="D23" s="42"/>
      <c r="E23" s="17"/>
      <c r="F23" s="17"/>
      <c r="G23" s="17"/>
    </row>
    <row r="24" spans="2:7" ht="13.5" thickBot="1">
      <c r="B24" s="10" t="s">
        <v>43</v>
      </c>
      <c r="C24" s="5"/>
      <c r="D24" s="42"/>
      <c r="E24" s="17"/>
      <c r="F24" s="17"/>
      <c r="G24" s="17"/>
    </row>
    <row r="25" spans="3:4" ht="12.75">
      <c r="C25" s="2" t="s">
        <v>44</v>
      </c>
      <c r="D25" s="3"/>
    </row>
    <row r="26" spans="3:4" ht="12.75">
      <c r="C26" s="2" t="s">
        <v>45</v>
      </c>
      <c r="D26" s="4"/>
    </row>
    <row r="27" spans="3:4" ht="12.75">
      <c r="C27" s="2" t="s">
        <v>46</v>
      </c>
      <c r="D27" s="4"/>
    </row>
    <row r="28" spans="3:4" ht="12.75">
      <c r="C28" s="2" t="s">
        <v>19</v>
      </c>
      <c r="D28" s="4"/>
    </row>
    <row r="29" spans="3:4" ht="12.75">
      <c r="C29" s="2" t="s">
        <v>47</v>
      </c>
      <c r="D29" s="4"/>
    </row>
    <row r="30" spans="3:4" ht="12.75">
      <c r="C30" s="2" t="s">
        <v>88</v>
      </c>
      <c r="D30" s="4"/>
    </row>
    <row r="31" spans="3:4" ht="12.75">
      <c r="C31" s="2" t="s">
        <v>89</v>
      </c>
      <c r="D31" s="4"/>
    </row>
    <row r="32" spans="3:4" ht="12.75">
      <c r="C32" s="2" t="s">
        <v>90</v>
      </c>
      <c r="D32" s="4"/>
    </row>
    <row r="33" spans="3:4" ht="12.75">
      <c r="C33" s="2" t="s">
        <v>91</v>
      </c>
      <c r="D33" s="4"/>
    </row>
    <row r="34" spans="3:4" ht="12.75">
      <c r="C34" s="2" t="s">
        <v>92</v>
      </c>
      <c r="D34" s="4"/>
    </row>
    <row r="35" spans="3:4" ht="12.75">
      <c r="C35" s="2" t="s">
        <v>93</v>
      </c>
      <c r="D35" s="12"/>
    </row>
    <row r="36" spans="3:5" ht="12.75">
      <c r="C36" s="2" t="s">
        <v>94</v>
      </c>
      <c r="D36" s="12"/>
      <c r="E36" s="1" t="s">
        <v>1</v>
      </c>
    </row>
    <row r="37" spans="3:4" ht="13.5" thickBot="1">
      <c r="C37" s="2" t="s">
        <v>0</v>
      </c>
      <c r="D37" s="13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67" ht="13.5" thickBot="1"/>
    <row r="68" spans="3:5" ht="12.75">
      <c r="C68" s="28"/>
      <c r="D68" s="33" t="s">
        <v>2</v>
      </c>
      <c r="E68" s="29"/>
    </row>
    <row r="69" spans="3:5" ht="13.5" thickBot="1">
      <c r="C69" s="30"/>
      <c r="D69" s="31" t="s">
        <v>5</v>
      </c>
      <c r="E69" s="32"/>
    </row>
    <row r="70" spans="2:7" ht="13.5" thickBot="1">
      <c r="B70" s="19"/>
      <c r="C70" s="6"/>
      <c r="D70" s="7" t="s">
        <v>24</v>
      </c>
      <c r="E70" s="6"/>
      <c r="F70" s="6"/>
      <c r="G70" s="8"/>
    </row>
    <row r="71" spans="2:7" ht="12.75">
      <c r="B71" s="27" t="s">
        <v>25</v>
      </c>
      <c r="C71" s="63">
        <v>0</v>
      </c>
      <c r="D71" s="63">
        <v>1</v>
      </c>
      <c r="E71" s="63">
        <v>2</v>
      </c>
      <c r="F71" s="63">
        <v>3</v>
      </c>
      <c r="G71" s="63">
        <v>4</v>
      </c>
    </row>
    <row r="72" spans="2:7" ht="13.5" thickBot="1">
      <c r="B72" s="26" t="s">
        <v>26</v>
      </c>
      <c r="C72" s="64"/>
      <c r="D72" s="64"/>
      <c r="E72" s="64"/>
      <c r="F72" s="64"/>
      <c r="G72" s="64"/>
    </row>
    <row r="73" spans="2:7" ht="12.75">
      <c r="B73" s="11" t="s">
        <v>27</v>
      </c>
      <c r="C73" s="3"/>
      <c r="D73" s="3"/>
      <c r="E73" s="3"/>
      <c r="F73" s="3"/>
      <c r="G73" s="3"/>
    </row>
    <row r="74" spans="2:7" ht="12.75">
      <c r="B74" s="9" t="s">
        <v>28</v>
      </c>
      <c r="C74" s="4"/>
      <c r="D74" s="4"/>
      <c r="E74" s="4"/>
      <c r="F74" s="4"/>
      <c r="G74" s="4"/>
    </row>
    <row r="75" spans="2:7" ht="12.75">
      <c r="B75" s="9" t="s">
        <v>29</v>
      </c>
      <c r="C75" s="4"/>
      <c r="D75" s="4"/>
      <c r="E75" s="4"/>
      <c r="F75" s="4"/>
      <c r="G75" s="4"/>
    </row>
    <row r="76" spans="2:7" ht="12.75">
      <c r="B76" s="9" t="s">
        <v>30</v>
      </c>
      <c r="C76" s="4"/>
      <c r="D76" s="4"/>
      <c r="E76" s="4"/>
      <c r="F76" s="4"/>
      <c r="G76" s="4"/>
    </row>
    <row r="77" spans="2:7" ht="12.75">
      <c r="B77" s="9" t="s">
        <v>31</v>
      </c>
      <c r="C77" s="4"/>
      <c r="D77" s="4"/>
      <c r="E77" s="4"/>
      <c r="F77" s="4"/>
      <c r="G77" s="4"/>
    </row>
    <row r="78" spans="2:7" ht="12.75">
      <c r="B78" s="9" t="s">
        <v>32</v>
      </c>
      <c r="C78" s="4"/>
      <c r="D78" s="4"/>
      <c r="E78" s="4"/>
      <c r="F78" s="4"/>
      <c r="G78" s="4"/>
    </row>
    <row r="79" spans="2:7" ht="12.75">
      <c r="B79" s="9" t="s">
        <v>33</v>
      </c>
      <c r="C79" s="4"/>
      <c r="D79" s="4"/>
      <c r="E79" s="4"/>
      <c r="F79" s="4"/>
      <c r="G79" s="4"/>
    </row>
    <row r="80" spans="2:7" ht="12.75">
      <c r="B80" s="9" t="s">
        <v>34</v>
      </c>
      <c r="C80" s="4"/>
      <c r="D80" s="4"/>
      <c r="E80" s="4"/>
      <c r="F80" s="4"/>
      <c r="G80" s="4"/>
    </row>
    <row r="81" spans="2:7" ht="12.75">
      <c r="B81" s="9" t="s">
        <v>87</v>
      </c>
      <c r="C81" s="4"/>
      <c r="D81" s="4"/>
      <c r="E81" s="4"/>
      <c r="F81" s="4"/>
      <c r="G81" s="4"/>
    </row>
    <row r="82" spans="2:7" ht="12.75">
      <c r="B82" s="34" t="s">
        <v>35</v>
      </c>
      <c r="C82" s="4"/>
      <c r="D82" s="4"/>
      <c r="E82" s="4"/>
      <c r="F82" s="4"/>
      <c r="G82" s="4"/>
    </row>
    <row r="83" spans="2:7" ht="12.75">
      <c r="B83" s="34" t="s">
        <v>36</v>
      </c>
      <c r="C83" s="4"/>
      <c r="D83" s="4"/>
      <c r="E83" s="4"/>
      <c r="F83" s="4"/>
      <c r="G83" s="4"/>
    </row>
    <row r="84" spans="2:7" ht="12.75">
      <c r="B84" s="9" t="s">
        <v>37</v>
      </c>
      <c r="C84" s="4"/>
      <c r="D84" s="4"/>
      <c r="E84" s="4"/>
      <c r="F84" s="4"/>
      <c r="G84" s="4"/>
    </row>
    <row r="85" spans="2:7" ht="12.75">
      <c r="B85" s="9" t="s">
        <v>38</v>
      </c>
      <c r="C85" s="4"/>
      <c r="D85" s="4"/>
      <c r="E85" s="4"/>
      <c r="F85" s="4"/>
      <c r="G85" s="4"/>
    </row>
    <row r="86" spans="2:7" ht="12.75">
      <c r="B86" s="9" t="s">
        <v>39</v>
      </c>
      <c r="C86" s="4"/>
      <c r="D86" s="4"/>
      <c r="E86" s="4"/>
      <c r="F86" s="4"/>
      <c r="G86" s="4"/>
    </row>
    <row r="87" spans="2:7" ht="13.5" thickBot="1">
      <c r="B87" s="9" t="s">
        <v>40</v>
      </c>
      <c r="C87" s="4"/>
      <c r="D87" s="51"/>
      <c r="E87" s="51"/>
      <c r="F87" s="51"/>
      <c r="G87" s="51"/>
    </row>
    <row r="88" spans="2:7" ht="12.75">
      <c r="B88" s="9" t="s">
        <v>41</v>
      </c>
      <c r="C88" s="4"/>
      <c r="D88" s="40"/>
      <c r="E88" s="41"/>
      <c r="F88" s="41"/>
      <c r="G88" s="41"/>
    </row>
    <row r="89" spans="2:7" ht="12.75">
      <c r="B89" s="9" t="s">
        <v>42</v>
      </c>
      <c r="C89" s="4"/>
      <c r="D89" s="42"/>
      <c r="E89" s="17"/>
      <c r="F89" s="17"/>
      <c r="G89" s="17"/>
    </row>
    <row r="90" spans="2:7" ht="13.5" thickBot="1">
      <c r="B90" s="10" t="s">
        <v>43</v>
      </c>
      <c r="C90" s="5"/>
      <c r="D90" s="42"/>
      <c r="E90" s="17"/>
      <c r="F90" s="17"/>
      <c r="G90" s="17"/>
    </row>
    <row r="91" spans="3:4" ht="12.75">
      <c r="C91" s="2" t="s">
        <v>44</v>
      </c>
      <c r="D91" s="3"/>
    </row>
    <row r="92" spans="3:4" ht="12.75">
      <c r="C92" s="2" t="s">
        <v>45</v>
      </c>
      <c r="D92" s="4"/>
    </row>
    <row r="93" spans="3:4" ht="12.75">
      <c r="C93" s="2" t="s">
        <v>46</v>
      </c>
      <c r="D93" s="4"/>
    </row>
    <row r="94" spans="3:4" ht="12.75">
      <c r="C94" s="2" t="s">
        <v>19</v>
      </c>
      <c r="D94" s="4"/>
    </row>
    <row r="95" spans="3:4" ht="12.75">
      <c r="C95" s="2" t="s">
        <v>47</v>
      </c>
      <c r="D95" s="4"/>
    </row>
    <row r="96" spans="3:4" ht="12.75">
      <c r="C96" s="2" t="s">
        <v>88</v>
      </c>
      <c r="D96" s="4"/>
    </row>
    <row r="97" spans="3:4" ht="12.75">
      <c r="C97" s="2" t="s">
        <v>89</v>
      </c>
      <c r="D97" s="4"/>
    </row>
    <row r="98" spans="3:4" ht="12.75">
      <c r="C98" s="2" t="s">
        <v>90</v>
      </c>
      <c r="D98" s="4"/>
    </row>
    <row r="99" spans="3:4" ht="12.75">
      <c r="C99" s="2" t="s">
        <v>91</v>
      </c>
      <c r="D99" s="4"/>
    </row>
    <row r="100" spans="3:4" ht="12.75">
      <c r="C100" s="2" t="s">
        <v>92</v>
      </c>
      <c r="D100" s="4"/>
    </row>
    <row r="101" spans="3:4" ht="12.75">
      <c r="C101" s="2" t="s">
        <v>93</v>
      </c>
      <c r="D101" s="12"/>
    </row>
    <row r="102" spans="3:5" ht="12.75">
      <c r="C102" s="2" t="s">
        <v>94</v>
      </c>
      <c r="D102" s="12"/>
      <c r="E102" s="1" t="s">
        <v>1</v>
      </c>
    </row>
    <row r="103" spans="3:4" ht="13.5" thickBot="1">
      <c r="C103" s="2" t="s">
        <v>0</v>
      </c>
      <c r="D103" s="13"/>
    </row>
    <row r="106" spans="3:5" ht="12.75">
      <c r="C106"/>
      <c r="D106"/>
      <c r="E106"/>
    </row>
    <row r="133" ht="13.5" thickBot="1"/>
    <row r="134" spans="3:5" ht="12.75">
      <c r="C134" s="28"/>
      <c r="D134" s="33" t="s">
        <v>3</v>
      </c>
      <c r="E134" s="29"/>
    </row>
    <row r="135" spans="3:5" ht="13.5" thickBot="1">
      <c r="C135" s="30"/>
      <c r="D135" s="31" t="s">
        <v>4</v>
      </c>
      <c r="E135" s="32"/>
    </row>
    <row r="136" spans="2:7" ht="13.5" thickBot="1">
      <c r="B136" s="19"/>
      <c r="C136" s="6"/>
      <c r="D136" s="7" t="s">
        <v>24</v>
      </c>
      <c r="E136" s="6"/>
      <c r="F136" s="6"/>
      <c r="G136" s="8"/>
    </row>
    <row r="137" spans="2:7" ht="12.75">
      <c r="B137" s="27" t="s">
        <v>25</v>
      </c>
      <c r="C137" s="63">
        <v>0</v>
      </c>
      <c r="D137" s="63">
        <v>1</v>
      </c>
      <c r="E137" s="63">
        <v>2</v>
      </c>
      <c r="F137" s="63">
        <v>3</v>
      </c>
      <c r="G137" s="63">
        <v>4</v>
      </c>
    </row>
    <row r="138" spans="2:7" ht="13.5" thickBot="1">
      <c r="B138" s="26" t="s">
        <v>26</v>
      </c>
      <c r="C138" s="64"/>
      <c r="D138" s="64"/>
      <c r="E138" s="64"/>
      <c r="F138" s="64"/>
      <c r="G138" s="64"/>
    </row>
    <row r="139" spans="2:7" ht="12.75">
      <c r="B139" s="11" t="s">
        <v>27</v>
      </c>
      <c r="C139" s="3"/>
      <c r="D139" s="3"/>
      <c r="E139" s="3"/>
      <c r="F139" s="3"/>
      <c r="G139" s="3"/>
    </row>
    <row r="140" spans="2:7" ht="12.75">
      <c r="B140" s="9" t="s">
        <v>28</v>
      </c>
      <c r="C140" s="4"/>
      <c r="D140" s="4"/>
      <c r="E140" s="4"/>
      <c r="F140" s="4"/>
      <c r="G140" s="4"/>
    </row>
    <row r="141" spans="2:7" ht="12.75">
      <c r="B141" s="9" t="s">
        <v>29</v>
      </c>
      <c r="C141" s="4"/>
      <c r="D141" s="4"/>
      <c r="E141" s="4"/>
      <c r="F141" s="4"/>
      <c r="G141" s="4"/>
    </row>
    <row r="142" spans="2:7" ht="12.75">
      <c r="B142" s="9" t="s">
        <v>30</v>
      </c>
      <c r="C142" s="4"/>
      <c r="D142" s="4"/>
      <c r="E142" s="4"/>
      <c r="F142" s="4"/>
      <c r="G142" s="4"/>
    </row>
    <row r="143" spans="2:7" ht="12.75">
      <c r="B143" s="9" t="s">
        <v>31</v>
      </c>
      <c r="C143" s="4"/>
      <c r="D143" s="4"/>
      <c r="E143" s="4"/>
      <c r="F143" s="4"/>
      <c r="G143" s="4"/>
    </row>
    <row r="144" spans="2:7" ht="12.75">
      <c r="B144" s="9" t="s">
        <v>32</v>
      </c>
      <c r="C144" s="4"/>
      <c r="D144" s="4"/>
      <c r="E144" s="4"/>
      <c r="F144" s="4"/>
      <c r="G144" s="4"/>
    </row>
    <row r="145" spans="2:7" ht="12.75">
      <c r="B145" s="9" t="s">
        <v>33</v>
      </c>
      <c r="C145" s="4"/>
      <c r="D145" s="4"/>
      <c r="E145" s="4"/>
      <c r="F145" s="4"/>
      <c r="G145" s="4"/>
    </row>
    <row r="146" spans="2:7" ht="12.75">
      <c r="B146" s="9" t="s">
        <v>34</v>
      </c>
      <c r="C146" s="4"/>
      <c r="D146" s="4"/>
      <c r="E146" s="4"/>
      <c r="F146" s="4"/>
      <c r="G146" s="4"/>
    </row>
    <row r="147" spans="2:7" ht="12.75">
      <c r="B147" s="9" t="s">
        <v>87</v>
      </c>
      <c r="C147" s="4"/>
      <c r="D147" s="4"/>
      <c r="E147" s="4"/>
      <c r="F147" s="4"/>
      <c r="G147" s="4"/>
    </row>
    <row r="148" spans="2:7" ht="12.75">
      <c r="B148" s="34" t="s">
        <v>35</v>
      </c>
      <c r="C148" s="4"/>
      <c r="D148" s="4"/>
      <c r="E148" s="4"/>
      <c r="F148" s="4"/>
      <c r="G148" s="4"/>
    </row>
    <row r="149" spans="2:7" ht="12.75">
      <c r="B149" s="34" t="s">
        <v>36</v>
      </c>
      <c r="C149" s="4"/>
      <c r="D149" s="4"/>
      <c r="E149" s="4"/>
      <c r="F149" s="4"/>
      <c r="G149" s="4"/>
    </row>
    <row r="150" spans="2:7" ht="12.75">
      <c r="B150" s="9" t="s">
        <v>37</v>
      </c>
      <c r="C150" s="4"/>
      <c r="D150" s="4"/>
      <c r="E150" s="4"/>
      <c r="F150" s="4"/>
      <c r="G150" s="4"/>
    </row>
    <row r="151" spans="2:7" ht="12.75">
      <c r="B151" s="9" t="s">
        <v>38</v>
      </c>
      <c r="C151" s="4"/>
      <c r="D151" s="4"/>
      <c r="E151" s="4"/>
      <c r="F151" s="4"/>
      <c r="G151" s="4"/>
    </row>
    <row r="152" spans="2:7" ht="12.75">
      <c r="B152" s="9" t="s">
        <v>39</v>
      </c>
      <c r="C152" s="4"/>
      <c r="D152" s="4"/>
      <c r="E152" s="4"/>
      <c r="F152" s="4"/>
      <c r="G152" s="4"/>
    </row>
    <row r="153" spans="2:7" ht="13.5" thickBot="1">
      <c r="B153" s="9" t="s">
        <v>40</v>
      </c>
      <c r="C153" s="4"/>
      <c r="D153" s="51"/>
      <c r="E153" s="51"/>
      <c r="F153" s="51"/>
      <c r="G153" s="51"/>
    </row>
    <row r="154" spans="2:7" ht="12.75">
      <c r="B154" s="9" t="s">
        <v>41</v>
      </c>
      <c r="C154" s="4"/>
      <c r="D154" s="40"/>
      <c r="E154" s="41"/>
      <c r="F154" s="41"/>
      <c r="G154" s="41"/>
    </row>
    <row r="155" spans="2:7" ht="12.75">
      <c r="B155" s="9" t="s">
        <v>42</v>
      </c>
      <c r="C155" s="4"/>
      <c r="D155" s="42"/>
      <c r="E155" s="17"/>
      <c r="F155" s="17"/>
      <c r="G155" s="17"/>
    </row>
    <row r="156" spans="2:7" ht="13.5" thickBot="1">
      <c r="B156" s="10" t="s">
        <v>43</v>
      </c>
      <c r="C156" s="5"/>
      <c r="D156" s="42"/>
      <c r="E156" s="17"/>
      <c r="F156" s="17"/>
      <c r="G156" s="17"/>
    </row>
    <row r="157" spans="3:4" ht="12.75">
      <c r="C157" s="2" t="s">
        <v>44</v>
      </c>
      <c r="D157" s="3"/>
    </row>
    <row r="158" spans="3:4" ht="12.75">
      <c r="C158" s="2" t="s">
        <v>45</v>
      </c>
      <c r="D158" s="4"/>
    </row>
    <row r="159" spans="3:4" ht="12.75">
      <c r="C159" s="2" t="s">
        <v>46</v>
      </c>
      <c r="D159" s="4"/>
    </row>
    <row r="160" spans="3:4" ht="12.75">
      <c r="C160" s="2" t="s">
        <v>19</v>
      </c>
      <c r="D160" s="4"/>
    </row>
    <row r="161" spans="3:4" ht="12.75">
      <c r="C161" s="2" t="s">
        <v>47</v>
      </c>
      <c r="D161" s="4"/>
    </row>
    <row r="162" spans="3:4" ht="12.75">
      <c r="C162" s="2" t="s">
        <v>88</v>
      </c>
      <c r="D162" s="4"/>
    </row>
    <row r="163" spans="3:4" ht="12.75">
      <c r="C163" s="2" t="s">
        <v>89</v>
      </c>
      <c r="D163" s="4"/>
    </row>
    <row r="164" spans="3:4" ht="12.75">
      <c r="C164" s="2" t="s">
        <v>90</v>
      </c>
      <c r="D164" s="4"/>
    </row>
    <row r="165" spans="3:4" ht="12.75">
      <c r="C165" s="2" t="s">
        <v>91</v>
      </c>
      <c r="D165" s="4"/>
    </row>
    <row r="166" spans="3:4" ht="12.75">
      <c r="C166" s="2" t="s">
        <v>92</v>
      </c>
      <c r="D166" s="4"/>
    </row>
    <row r="167" spans="3:4" ht="12.75">
      <c r="C167" s="2" t="s">
        <v>93</v>
      </c>
      <c r="D167" s="12"/>
    </row>
    <row r="168" spans="3:5" ht="12.75">
      <c r="C168" s="2" t="s">
        <v>94</v>
      </c>
      <c r="D168" s="12"/>
      <c r="E168" s="1" t="s">
        <v>1</v>
      </c>
    </row>
    <row r="169" spans="3:4" ht="13.5" thickBot="1">
      <c r="C169" s="2" t="s">
        <v>0</v>
      </c>
      <c r="D169" s="13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</sheetData>
  <mergeCells count="15">
    <mergeCell ref="G5:G6"/>
    <mergeCell ref="C71:C72"/>
    <mergeCell ref="D71:D72"/>
    <mergeCell ref="E71:E72"/>
    <mergeCell ref="F71:F72"/>
    <mergeCell ref="G71:G72"/>
    <mergeCell ref="C5:C6"/>
    <mergeCell ref="D5:D6"/>
    <mergeCell ref="E5:E6"/>
    <mergeCell ref="F5:F6"/>
    <mergeCell ref="G137:G138"/>
    <mergeCell ref="C137:C138"/>
    <mergeCell ref="D137:D138"/>
    <mergeCell ref="E137:E138"/>
    <mergeCell ref="F137:F138"/>
  </mergeCells>
  <printOptions/>
  <pageMargins left="0.3" right="0.3" top="0.7" bottom="0.7" header="0.5" footer="0.5"/>
  <pageSetup orientation="portrait" paperSize="9" scale="80"/>
  <headerFooter alignWithMargins="0">
    <oddHeader>&amp;CCostEffectivenessLiteracyCaseStudy.xls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6" sqref="G56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59" sqref="J59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59" sqref="K59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F158"/>
  <sheetViews>
    <sheetView zoomScale="125" zoomScaleNormal="125" workbookViewId="0" topLeftCell="A1">
      <selection activeCell="F36" sqref="F36"/>
    </sheetView>
  </sheetViews>
  <sheetFormatPr defaultColWidth="11.421875" defaultRowHeight="15" customHeight="1"/>
  <cols>
    <col min="1" max="1" width="3.57421875" style="0" customWidth="1"/>
    <col min="2" max="2" width="42.8515625" style="0" customWidth="1"/>
    <col min="3" max="6" width="15.140625" style="0" bestFit="1" customWidth="1"/>
    <col min="7" max="7" width="18.140625" style="0" customWidth="1"/>
    <col min="9" max="9" width="3.421875" style="0" customWidth="1"/>
    <col min="13" max="13" width="31.8515625" style="0" bestFit="1" customWidth="1"/>
    <col min="14" max="18" width="15.140625" style="0" bestFit="1" customWidth="1"/>
    <col min="26" max="26" width="31.8515625" style="0" bestFit="1" customWidth="1"/>
    <col min="27" max="31" width="15.140625" style="0" bestFit="1" customWidth="1"/>
  </cols>
  <sheetData>
    <row r="1" s="1" customFormat="1" ht="15" customHeight="1" thickBot="1"/>
    <row r="2" spans="2:7" s="1" customFormat="1" ht="15" customHeight="1">
      <c r="B2" s="28"/>
      <c r="C2" s="35"/>
      <c r="D2" s="33" t="s">
        <v>54</v>
      </c>
      <c r="E2" s="35"/>
      <c r="F2" s="35"/>
      <c r="G2" s="29"/>
    </row>
    <row r="3" spans="2:7" s="1" customFormat="1" ht="15" customHeight="1" thickBot="1">
      <c r="B3" s="30"/>
      <c r="C3" s="36"/>
      <c r="D3" s="31" t="s">
        <v>59</v>
      </c>
      <c r="E3" s="36"/>
      <c r="F3" s="36"/>
      <c r="G3" s="32"/>
    </row>
    <row r="4" spans="2:32" s="1" customFormat="1" ht="15" customHeight="1" thickBot="1">
      <c r="B4" s="19"/>
      <c r="C4" s="6"/>
      <c r="D4" s="7" t="s">
        <v>57</v>
      </c>
      <c r="E4" s="6"/>
      <c r="F4" s="6"/>
      <c r="G4" s="6"/>
      <c r="H4" s="16"/>
      <c r="L4" s="17"/>
      <c r="M4" s="17"/>
      <c r="R4" s="17"/>
      <c r="S4" s="18"/>
      <c r="Y4" s="15"/>
      <c r="AF4" s="16"/>
    </row>
    <row r="5" spans="2:7" s="1" customFormat="1" ht="15" customHeight="1">
      <c r="B5" s="27" t="s">
        <v>25</v>
      </c>
      <c r="C5" s="65">
        <v>0</v>
      </c>
      <c r="D5" s="65">
        <v>1</v>
      </c>
      <c r="E5" s="65">
        <v>2</v>
      </c>
      <c r="F5" s="65">
        <v>3</v>
      </c>
      <c r="G5" s="65">
        <v>4</v>
      </c>
    </row>
    <row r="6" spans="2:7" s="1" customFormat="1" ht="15" customHeight="1" thickBot="1">
      <c r="B6" s="26" t="s">
        <v>26</v>
      </c>
      <c r="C6" s="66"/>
      <c r="D6" s="66"/>
      <c r="E6" s="66"/>
      <c r="F6" s="66"/>
      <c r="G6" s="66"/>
    </row>
    <row r="7" spans="2:7" s="1" customFormat="1" ht="15" customHeight="1">
      <c r="B7" s="11" t="s">
        <v>27</v>
      </c>
      <c r="C7" s="22">
        <f>$D$27*$D$29</f>
        <v>2250000</v>
      </c>
      <c r="D7" s="22">
        <f>$D$27*$D$29</f>
        <v>2250000</v>
      </c>
      <c r="E7" s="22">
        <f>$D$27*$D$29</f>
        <v>2250000</v>
      </c>
      <c r="F7" s="22">
        <f>$D$27*$D$29</f>
        <v>2250000</v>
      </c>
      <c r="G7" s="22">
        <f>$D$27*$D$29</f>
        <v>2250000</v>
      </c>
    </row>
    <row r="8" spans="2:7" s="1" customFormat="1" ht="15" customHeight="1">
      <c r="B8" s="9" t="s">
        <v>28</v>
      </c>
      <c r="C8" s="23">
        <f>$D$34</f>
        <v>1125000</v>
      </c>
      <c r="D8" s="23">
        <v>0</v>
      </c>
      <c r="E8" s="23">
        <v>0</v>
      </c>
      <c r="F8" s="23">
        <v>0</v>
      </c>
      <c r="G8" s="23">
        <v>0</v>
      </c>
    </row>
    <row r="9" spans="2:7" s="1" customFormat="1" ht="15" customHeight="1">
      <c r="B9" s="9" t="s">
        <v>29</v>
      </c>
      <c r="C9" s="23">
        <f>$D$30*$D$28*3*30</f>
        <v>4050000</v>
      </c>
      <c r="D9" s="23"/>
      <c r="E9" s="23"/>
      <c r="F9" s="23"/>
      <c r="G9" s="23"/>
    </row>
    <row r="10" spans="2:7" s="1" customFormat="1" ht="15" customHeight="1">
      <c r="B10" s="9" t="s">
        <v>30</v>
      </c>
      <c r="C10" s="23"/>
      <c r="D10" s="23"/>
      <c r="E10" s="23"/>
      <c r="F10" s="23"/>
      <c r="G10" s="23"/>
    </row>
    <row r="11" spans="2:7" s="1" customFormat="1" ht="15" customHeight="1">
      <c r="B11" s="9" t="s">
        <v>31</v>
      </c>
      <c r="C11" s="23">
        <f>$D$31*$D$28</f>
        <v>1500000</v>
      </c>
      <c r="D11" s="23">
        <f>$D$31*$D$28</f>
        <v>1500000</v>
      </c>
      <c r="E11" s="23">
        <f>$D$31*$D$28</f>
        <v>1500000</v>
      </c>
      <c r="F11" s="23">
        <f>$D$31*$D$28</f>
        <v>1500000</v>
      </c>
      <c r="G11" s="23">
        <f>$D$31*$D$28</f>
        <v>1500000</v>
      </c>
    </row>
    <row r="12" spans="2:7" s="1" customFormat="1" ht="15" customHeight="1">
      <c r="B12" s="9" t="s">
        <v>32</v>
      </c>
      <c r="C12" s="23">
        <f>$D$32*$D$28*3</f>
        <v>900000</v>
      </c>
      <c r="D12" s="23"/>
      <c r="E12" s="23"/>
      <c r="F12" s="23"/>
      <c r="G12" s="23"/>
    </row>
    <row r="13" spans="2:7" s="1" customFormat="1" ht="15" customHeight="1">
      <c r="B13" s="9" t="s">
        <v>33</v>
      </c>
      <c r="C13" s="23">
        <f>$D$33*$D$28*3</f>
        <v>2700000</v>
      </c>
      <c r="D13" s="23"/>
      <c r="E13" s="23"/>
      <c r="F13" s="23"/>
      <c r="G13" s="23"/>
    </row>
    <row r="14" spans="2:7" s="1" customFormat="1" ht="15" customHeight="1">
      <c r="B14" s="9" t="s">
        <v>87</v>
      </c>
      <c r="C14" s="4"/>
      <c r="D14" s="4"/>
      <c r="E14" s="4"/>
      <c r="F14" s="4"/>
      <c r="G14" s="4"/>
    </row>
    <row r="15" spans="2:7" s="1" customFormat="1" ht="15" customHeight="1">
      <c r="B15" s="34" t="s">
        <v>35</v>
      </c>
      <c r="C15" s="37">
        <f>SUM(C7:C13)</f>
        <v>12525000</v>
      </c>
      <c r="D15" s="37">
        <f>SUM(D7:D13)</f>
        <v>3750000</v>
      </c>
      <c r="E15" s="37">
        <f>SUM(E7:E13)</f>
        <v>3750000</v>
      </c>
      <c r="F15" s="37">
        <f>SUM(F7:F13)</f>
        <v>3750000</v>
      </c>
      <c r="G15" s="37">
        <f>SUM(G7:G13)</f>
        <v>3750000</v>
      </c>
    </row>
    <row r="16" spans="2:7" s="1" customFormat="1" ht="15" customHeight="1">
      <c r="B16" s="34" t="s">
        <v>36</v>
      </c>
      <c r="C16" s="38">
        <f>1/(1+$D$40)^C5</f>
        <v>1</v>
      </c>
      <c r="D16" s="38">
        <f>1/(1+$D$40)^D5</f>
        <v>0.9090909090909091</v>
      </c>
      <c r="E16" s="38">
        <f>1/(1+$D$40)^E5</f>
        <v>0.8264462809917354</v>
      </c>
      <c r="F16" s="38">
        <f>1/(1+$D$40)^F5</f>
        <v>0.7513148009015775</v>
      </c>
      <c r="G16" s="38">
        <f>1/(1+$D$40)^G5</f>
        <v>0.6830134553650705</v>
      </c>
    </row>
    <row r="17" spans="2:7" s="1" customFormat="1" ht="15" customHeight="1">
      <c r="B17" s="9" t="s">
        <v>37</v>
      </c>
      <c r="C17" s="23">
        <f>C15*C16</f>
        <v>12525000</v>
      </c>
      <c r="D17" s="23">
        <f>D15*D16</f>
        <v>3409090.909090909</v>
      </c>
      <c r="E17" s="23">
        <f>E15*E16</f>
        <v>3099173.553719008</v>
      </c>
      <c r="F17" s="23">
        <f>F15*F16</f>
        <v>2817430.5033809156</v>
      </c>
      <c r="G17" s="23">
        <f>G15*G16</f>
        <v>2561300.4576190147</v>
      </c>
    </row>
    <row r="18" spans="2:7" s="1" customFormat="1" ht="15" customHeight="1">
      <c r="B18" s="9" t="s">
        <v>38</v>
      </c>
      <c r="C18" s="23">
        <f>$D$27</f>
        <v>2500</v>
      </c>
      <c r="D18" s="23">
        <f>$D$27</f>
        <v>2500</v>
      </c>
      <c r="E18" s="23">
        <f>$D$27</f>
        <v>2500</v>
      </c>
      <c r="F18" s="23">
        <f>$D$27</f>
        <v>2500</v>
      </c>
      <c r="G18" s="23">
        <f>$D$27</f>
        <v>2500</v>
      </c>
    </row>
    <row r="19" spans="2:7" s="1" customFormat="1" ht="15" customHeight="1">
      <c r="B19" s="9" t="s">
        <v>39</v>
      </c>
      <c r="C19" s="12">
        <v>0.45</v>
      </c>
      <c r="D19" s="12">
        <v>0.4</v>
      </c>
      <c r="E19" s="12">
        <v>0.35</v>
      </c>
      <c r="F19" s="12">
        <v>0.3</v>
      </c>
      <c r="G19" s="12">
        <v>0.3</v>
      </c>
    </row>
    <row r="20" spans="2:7" s="1" customFormat="1" ht="15" customHeight="1">
      <c r="B20" s="9" t="s">
        <v>40</v>
      </c>
      <c r="C20" s="23">
        <f>C18*C19</f>
        <v>1125</v>
      </c>
      <c r="D20" s="39">
        <f>D18*D19</f>
        <v>1000</v>
      </c>
      <c r="E20" s="39">
        <f>E18*E19</f>
        <v>875</v>
      </c>
      <c r="F20" s="39">
        <f>F18*F19</f>
        <v>750</v>
      </c>
      <c r="G20" s="39">
        <f>G18*G19</f>
        <v>750</v>
      </c>
    </row>
    <row r="21" spans="2:7" s="1" customFormat="1" ht="15" customHeight="1" thickBot="1">
      <c r="B21" s="9" t="s">
        <v>77</v>
      </c>
      <c r="C21" s="23">
        <f>C16*C20</f>
        <v>1125</v>
      </c>
      <c r="D21" s="23">
        <f>D16*D20</f>
        <v>909.090909090909</v>
      </c>
      <c r="E21" s="23">
        <f>E16*E20</f>
        <v>723.1404958677685</v>
      </c>
      <c r="F21" s="23">
        <f>F16*F20</f>
        <v>563.4861006761831</v>
      </c>
      <c r="G21" s="23">
        <f>G16*G20</f>
        <v>512.2600915238029</v>
      </c>
    </row>
    <row r="22" spans="2:7" s="1" customFormat="1" ht="15" customHeight="1">
      <c r="B22" s="9" t="s">
        <v>41</v>
      </c>
      <c r="C22" s="23">
        <f>SUM(C17:G17)</f>
        <v>24411995.42380985</v>
      </c>
      <c r="D22" s="40"/>
      <c r="E22" s="41"/>
      <c r="F22" s="41"/>
      <c r="G22" s="41"/>
    </row>
    <row r="23" spans="2:7" s="1" customFormat="1" ht="15" customHeight="1">
      <c r="B23" s="9" t="s">
        <v>42</v>
      </c>
      <c r="C23" s="23">
        <f>SUM(C20:G20)</f>
        <v>4500</v>
      </c>
      <c r="D23" s="42"/>
      <c r="E23" s="17"/>
      <c r="F23" s="17"/>
      <c r="G23" s="17"/>
    </row>
    <row r="24" spans="2:7" s="1" customFormat="1" ht="15" customHeight="1">
      <c r="B24" s="53" t="s">
        <v>78</v>
      </c>
      <c r="C24" s="39">
        <f>SUM(C21:G21)</f>
        <v>3832.9775971586632</v>
      </c>
      <c r="D24" s="42"/>
      <c r="E24" s="17"/>
      <c r="F24" s="17"/>
      <c r="G24" s="17"/>
    </row>
    <row r="25" spans="2:7" s="1" customFormat="1" ht="15" customHeight="1">
      <c r="B25" s="59" t="s">
        <v>81</v>
      </c>
      <c r="C25" s="54">
        <f>C22/C23</f>
        <v>5424.887871957744</v>
      </c>
      <c r="D25" s="42" t="s">
        <v>84</v>
      </c>
      <c r="E25" s="17"/>
      <c r="F25" s="17"/>
      <c r="G25" s="17"/>
    </row>
    <row r="26" spans="2:7" s="1" customFormat="1" ht="15" customHeight="1" thickBot="1">
      <c r="B26" s="60" t="s">
        <v>82</v>
      </c>
      <c r="C26" s="43">
        <f>C22/C24</f>
        <v>6368.937674435182</v>
      </c>
      <c r="D26" s="42" t="s">
        <v>85</v>
      </c>
      <c r="E26" s="17"/>
      <c r="F26" s="17"/>
      <c r="G26" s="17"/>
    </row>
    <row r="27" spans="3:4" s="1" customFormat="1" ht="15" customHeight="1">
      <c r="C27" s="2" t="s">
        <v>6</v>
      </c>
      <c r="D27" s="22">
        <v>2500</v>
      </c>
    </row>
    <row r="28" spans="3:4" s="1" customFormat="1" ht="15" customHeight="1">
      <c r="C28" s="2" t="s">
        <v>7</v>
      </c>
      <c r="D28" s="23">
        <v>30</v>
      </c>
    </row>
    <row r="29" spans="3:5" s="1" customFormat="1" ht="15" customHeight="1">
      <c r="C29" s="2" t="s">
        <v>67</v>
      </c>
      <c r="D29" s="23">
        <v>900</v>
      </c>
      <c r="E29" s="1" t="s">
        <v>17</v>
      </c>
    </row>
    <row r="30" spans="3:5" s="1" customFormat="1" ht="15" customHeight="1">
      <c r="C30" s="2" t="s">
        <v>64</v>
      </c>
      <c r="D30" s="23">
        <v>1500</v>
      </c>
      <c r="E30" s="1" t="s">
        <v>18</v>
      </c>
    </row>
    <row r="31" spans="3:5" s="1" customFormat="1" ht="15" customHeight="1">
      <c r="C31" s="2" t="s">
        <v>8</v>
      </c>
      <c r="D31" s="23">
        <v>50000</v>
      </c>
      <c r="E31" s="1" t="s">
        <v>50</v>
      </c>
    </row>
    <row r="32" spans="3:5" s="1" customFormat="1" ht="15" customHeight="1">
      <c r="C32" s="2" t="s">
        <v>9</v>
      </c>
      <c r="D32" s="23">
        <v>10000</v>
      </c>
      <c r="E32" s="1" t="s">
        <v>51</v>
      </c>
    </row>
    <row r="33" spans="3:5" s="1" customFormat="1" ht="15" customHeight="1">
      <c r="C33" s="2" t="s">
        <v>10</v>
      </c>
      <c r="D33" s="23">
        <v>30000</v>
      </c>
      <c r="E33" s="1" t="s">
        <v>52</v>
      </c>
    </row>
    <row r="34" spans="3:5" s="1" customFormat="1" ht="15" customHeight="1">
      <c r="C34" s="2" t="s">
        <v>11</v>
      </c>
      <c r="D34" s="23">
        <v>1125000</v>
      </c>
      <c r="E34" s="1" t="s">
        <v>53</v>
      </c>
    </row>
    <row r="35" spans="3:4" s="1" customFormat="1" ht="15" customHeight="1">
      <c r="C35" s="2" t="s">
        <v>12</v>
      </c>
      <c r="D35" s="14">
        <v>0.45</v>
      </c>
    </row>
    <row r="36" spans="3:4" s="1" customFormat="1" ht="15" customHeight="1">
      <c r="C36" s="2" t="s">
        <v>13</v>
      </c>
      <c r="D36" s="14">
        <v>0.4</v>
      </c>
    </row>
    <row r="37" spans="3:28" s="1" customFormat="1" ht="15" customHeight="1">
      <c r="C37" s="2" t="s">
        <v>14</v>
      </c>
      <c r="D37" s="14">
        <v>0.35</v>
      </c>
      <c r="AA37" s="2"/>
      <c r="AB37"/>
    </row>
    <row r="38" spans="3:28" s="1" customFormat="1" ht="15" customHeight="1">
      <c r="C38" s="2" t="s">
        <v>15</v>
      </c>
      <c r="D38" s="14">
        <v>0.3</v>
      </c>
      <c r="AA38" s="2"/>
      <c r="AB38"/>
    </row>
    <row r="39" spans="3:28" s="1" customFormat="1" ht="15" customHeight="1">
      <c r="C39" s="2" t="s">
        <v>16</v>
      </c>
      <c r="D39" s="14">
        <v>0.3</v>
      </c>
      <c r="AA39" s="2"/>
      <c r="AB39"/>
    </row>
    <row r="40" spans="3:26" s="1" customFormat="1" ht="15" customHeight="1" thickBot="1">
      <c r="C40" s="2" t="s">
        <v>0</v>
      </c>
      <c r="D40" s="25">
        <f>$C$153</f>
        <v>0.1</v>
      </c>
      <c r="N40" s="2"/>
      <c r="O40"/>
      <c r="Z40" s="2"/>
    </row>
    <row r="58" ht="15" customHeight="1" thickBot="1"/>
    <row r="59" spans="2:7" ht="15" customHeight="1">
      <c r="B59" s="44"/>
      <c r="C59" s="45"/>
      <c r="D59" s="33" t="s">
        <v>54</v>
      </c>
      <c r="E59" s="45"/>
      <c r="F59" s="45"/>
      <c r="G59" s="46"/>
    </row>
    <row r="60" spans="2:7" ht="15" customHeight="1" thickBot="1">
      <c r="B60" s="47"/>
      <c r="C60" s="48"/>
      <c r="D60" s="31" t="s">
        <v>55</v>
      </c>
      <c r="E60" s="48"/>
      <c r="F60" s="48"/>
      <c r="G60" s="49"/>
    </row>
    <row r="61" spans="2:7" ht="15" customHeight="1" thickBot="1">
      <c r="B61" s="19"/>
      <c r="C61" s="6"/>
      <c r="D61" s="7" t="s">
        <v>56</v>
      </c>
      <c r="E61" s="6"/>
      <c r="F61" s="6"/>
      <c r="G61" s="8"/>
    </row>
    <row r="62" spans="2:7" ht="15" customHeight="1">
      <c r="B62" s="27" t="s">
        <v>25</v>
      </c>
      <c r="C62" s="65">
        <v>0</v>
      </c>
      <c r="D62" s="65">
        <v>1</v>
      </c>
      <c r="E62" s="65">
        <v>2</v>
      </c>
      <c r="F62" s="65">
        <v>3</v>
      </c>
      <c r="G62" s="65">
        <v>4</v>
      </c>
    </row>
    <row r="63" spans="2:7" ht="15" customHeight="1" thickBot="1">
      <c r="B63" s="26" t="s">
        <v>26</v>
      </c>
      <c r="C63" s="66"/>
      <c r="D63" s="66"/>
      <c r="E63" s="66"/>
      <c r="F63" s="66"/>
      <c r="G63" s="66"/>
    </row>
    <row r="64" spans="2:7" ht="15" customHeight="1">
      <c r="B64" s="11" t="s">
        <v>27</v>
      </c>
      <c r="C64" s="22">
        <f>$D$85*$D$87</f>
        <v>11250000</v>
      </c>
      <c r="D64" s="22">
        <f>$D$85*$D$87</f>
        <v>11250000</v>
      </c>
      <c r="E64" s="22">
        <f>$D$85*$D$87</f>
        <v>11250000</v>
      </c>
      <c r="F64" s="22">
        <f>$D$85*$D$87</f>
        <v>11250000</v>
      </c>
      <c r="G64" s="22">
        <f>$D$85*$D$87</f>
        <v>11250000</v>
      </c>
    </row>
    <row r="65" spans="2:7" ht="15" customHeight="1">
      <c r="B65" s="9" t="s">
        <v>28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</row>
    <row r="66" spans="2:7" ht="15" customHeight="1">
      <c r="B66" s="9" t="s">
        <v>29</v>
      </c>
      <c r="C66" s="23">
        <f>$D$88*$D$86*$D$89</f>
        <v>2880000</v>
      </c>
      <c r="D66" s="23">
        <f>$D$88*$D$86*$D$89</f>
        <v>2880000</v>
      </c>
      <c r="E66" s="23">
        <f>$D$88*$D$86*$D$89</f>
        <v>2880000</v>
      </c>
      <c r="F66" s="23">
        <f>$D$88*$D$86*$D$89</f>
        <v>2880000</v>
      </c>
      <c r="G66" s="23">
        <f>$D$88*$D$86*$D$89</f>
        <v>2880000</v>
      </c>
    </row>
    <row r="67" spans="2:7" ht="15" customHeight="1">
      <c r="B67" s="9" t="s">
        <v>30</v>
      </c>
      <c r="C67" s="23">
        <f>$D$93*$D$86*3</f>
        <v>2700000</v>
      </c>
      <c r="D67" s="23">
        <f>$D$93*$D$86*3</f>
        <v>2700000</v>
      </c>
      <c r="E67" s="23">
        <f>$D$93*$D$86*3</f>
        <v>2700000</v>
      </c>
      <c r="F67" s="23">
        <f>$D$93*$D$86*3</f>
        <v>2700000</v>
      </c>
      <c r="G67" s="23">
        <f>$D$93*$D$86*3</f>
        <v>2700000</v>
      </c>
    </row>
    <row r="68" spans="2:7" ht="15" customHeight="1">
      <c r="B68" s="9" t="s">
        <v>31</v>
      </c>
      <c r="C68" s="23">
        <f>$D$90*$D$86</f>
        <v>150000</v>
      </c>
      <c r="D68" s="23">
        <f>$D$90*$D$86</f>
        <v>150000</v>
      </c>
      <c r="E68" s="23">
        <f>$D$90*$D$86</f>
        <v>150000</v>
      </c>
      <c r="F68" s="23">
        <f>$D$90*$D$86</f>
        <v>150000</v>
      </c>
      <c r="G68" s="23">
        <f>$D$90*$D$86</f>
        <v>150000</v>
      </c>
    </row>
    <row r="69" spans="2:7" ht="15" customHeight="1">
      <c r="B69" s="9" t="s">
        <v>32</v>
      </c>
      <c r="C69" s="23">
        <f>$D$91*$D$94</f>
        <v>40000</v>
      </c>
      <c r="D69" s="23">
        <f>$D$91*$D$94</f>
        <v>40000</v>
      </c>
      <c r="E69" s="23">
        <f>$D$91*$D$94</f>
        <v>40000</v>
      </c>
      <c r="F69" s="23">
        <f>$D$91*$D$94</f>
        <v>40000</v>
      </c>
      <c r="G69" s="23">
        <f>$D$91*$D$94</f>
        <v>40000</v>
      </c>
    </row>
    <row r="70" spans="2:7" ht="15" customHeight="1">
      <c r="B70" s="9" t="s">
        <v>33</v>
      </c>
      <c r="C70" s="23">
        <f>$D$95*C67</f>
        <v>675000</v>
      </c>
      <c r="D70" s="23">
        <f>$D$95*D67</f>
        <v>675000</v>
      </c>
      <c r="E70" s="23">
        <f>$D$95*E67</f>
        <v>675000</v>
      </c>
      <c r="F70" s="23">
        <f>$D$95*F67</f>
        <v>675000</v>
      </c>
      <c r="G70" s="23">
        <f>$D$95*G67</f>
        <v>675000</v>
      </c>
    </row>
    <row r="71" spans="2:7" ht="15" customHeight="1">
      <c r="B71" s="9" t="s">
        <v>34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</row>
    <row r="72" spans="2:7" ht="15" customHeight="1">
      <c r="B72" s="9" t="s">
        <v>87</v>
      </c>
      <c r="C72" s="52"/>
      <c r="D72" s="52"/>
      <c r="E72" s="52"/>
      <c r="F72" s="52"/>
      <c r="G72" s="52"/>
    </row>
    <row r="73" spans="2:7" ht="15" customHeight="1">
      <c r="B73" s="34" t="s">
        <v>35</v>
      </c>
      <c r="C73" s="37">
        <f>SUM(C64:C71)</f>
        <v>17695000</v>
      </c>
      <c r="D73" s="37">
        <f>SUM(D64:D71)</f>
        <v>17695000</v>
      </c>
      <c r="E73" s="37">
        <f>SUM(E64:E71)</f>
        <v>17695000</v>
      </c>
      <c r="F73" s="37">
        <f>SUM(F64:F71)</f>
        <v>17695000</v>
      </c>
      <c r="G73" s="37">
        <f>SUM(G64:G71)</f>
        <v>17695000</v>
      </c>
    </row>
    <row r="74" spans="2:7" ht="15" customHeight="1">
      <c r="B74" s="34" t="s">
        <v>36</v>
      </c>
      <c r="C74" s="38">
        <f>1/(1+$D$97)^C62</f>
        <v>1</v>
      </c>
      <c r="D74" s="38">
        <f>1/(1+$D$97)^D62</f>
        <v>0.9090909090909091</v>
      </c>
      <c r="E74" s="38">
        <f>1/(1+$D$97)^E62</f>
        <v>0.8264462809917354</v>
      </c>
      <c r="F74" s="38">
        <f>1/(1+$D$97)^F62</f>
        <v>0.7513148009015775</v>
      </c>
      <c r="G74" s="38">
        <f>1/(1+$D$97)^G62</f>
        <v>0.6830134553650705</v>
      </c>
    </row>
    <row r="75" spans="2:7" ht="15" customHeight="1">
      <c r="B75" s="9" t="s">
        <v>37</v>
      </c>
      <c r="C75" s="23">
        <f>C73*C74</f>
        <v>17695000</v>
      </c>
      <c r="D75" s="23">
        <f>D73*D74</f>
        <v>16086363.636363637</v>
      </c>
      <c r="E75" s="23">
        <f>E73*E74</f>
        <v>14623966.942148758</v>
      </c>
      <c r="F75" s="23">
        <f>F73*F74</f>
        <v>13294515.401953414</v>
      </c>
      <c r="G75" s="23">
        <f>G73*G74</f>
        <v>12085923.092684923</v>
      </c>
    </row>
    <row r="76" spans="2:7" ht="15" customHeight="1">
      <c r="B76" s="9" t="s">
        <v>38</v>
      </c>
      <c r="C76" s="23">
        <v>1500</v>
      </c>
      <c r="D76" s="23">
        <v>1500</v>
      </c>
      <c r="E76" s="23">
        <v>1500</v>
      </c>
      <c r="F76" s="23">
        <v>1500</v>
      </c>
      <c r="G76" s="23">
        <v>1500</v>
      </c>
    </row>
    <row r="77" spans="2:7" ht="15" customHeight="1">
      <c r="B77" s="9" t="s">
        <v>39</v>
      </c>
      <c r="C77" s="12">
        <f>$D$96</f>
        <v>0.6</v>
      </c>
      <c r="D77" s="12">
        <f>$D$96</f>
        <v>0.6</v>
      </c>
      <c r="E77" s="12">
        <f>$D$96</f>
        <v>0.6</v>
      </c>
      <c r="F77" s="12">
        <f>$D$96</f>
        <v>0.6</v>
      </c>
      <c r="G77" s="12">
        <f>$D$96</f>
        <v>0.6</v>
      </c>
    </row>
    <row r="78" spans="2:7" ht="15" customHeight="1">
      <c r="B78" s="9" t="s">
        <v>40</v>
      </c>
      <c r="C78" s="23">
        <f>C76*C77</f>
        <v>900</v>
      </c>
      <c r="D78" s="39">
        <f>D76*D77</f>
        <v>900</v>
      </c>
      <c r="E78" s="39">
        <f>E76*E77</f>
        <v>900</v>
      </c>
      <c r="F78" s="39">
        <f>F76*F77</f>
        <v>900</v>
      </c>
      <c r="G78" s="39">
        <f>G76*G77</f>
        <v>900</v>
      </c>
    </row>
    <row r="79" spans="2:7" s="1" customFormat="1" ht="15" customHeight="1" thickBot="1">
      <c r="B79" s="9" t="s">
        <v>77</v>
      </c>
      <c r="C79" s="23">
        <f>C74*C78</f>
        <v>900</v>
      </c>
      <c r="D79" s="23">
        <f>D74*D78</f>
        <v>818.1818181818181</v>
      </c>
      <c r="E79" s="23">
        <f>E74*E78</f>
        <v>743.801652892562</v>
      </c>
      <c r="F79" s="23">
        <f>F74*F78</f>
        <v>676.1833208114198</v>
      </c>
      <c r="G79" s="23">
        <f>G74*G78</f>
        <v>614.7121098285635</v>
      </c>
    </row>
    <row r="80" spans="2:7" ht="15" customHeight="1">
      <c r="B80" s="9" t="s">
        <v>41</v>
      </c>
      <c r="C80" s="23">
        <f>SUM(C75:G75)</f>
        <v>73785769.07315074</v>
      </c>
      <c r="D80" s="40"/>
      <c r="E80" s="41"/>
      <c r="F80" s="41"/>
      <c r="G80" s="41"/>
    </row>
    <row r="81" spans="2:7" ht="15" customHeight="1">
      <c r="B81" s="9" t="s">
        <v>42</v>
      </c>
      <c r="C81" s="23">
        <f>SUM(C78:G78)</f>
        <v>4500</v>
      </c>
      <c r="D81" s="42"/>
      <c r="E81" s="17"/>
      <c r="F81" s="17"/>
      <c r="G81" s="17"/>
    </row>
    <row r="82" spans="2:7" s="1" customFormat="1" ht="15" customHeight="1">
      <c r="B82" s="53" t="s">
        <v>78</v>
      </c>
      <c r="C82" s="39">
        <f>SUM(C79:G79)</f>
        <v>3752.878901714363</v>
      </c>
      <c r="D82" s="42"/>
      <c r="E82" s="17"/>
      <c r="F82" s="17"/>
      <c r="G82" s="17"/>
    </row>
    <row r="83" spans="2:7" ht="15" customHeight="1">
      <c r="B83" s="59" t="s">
        <v>81</v>
      </c>
      <c r="C83" s="54">
        <f>C80/C81</f>
        <v>16396.837571811277</v>
      </c>
      <c r="D83" s="42" t="s">
        <v>84</v>
      </c>
      <c r="E83" s="17"/>
      <c r="F83" s="17"/>
      <c r="G83" s="17"/>
    </row>
    <row r="84" spans="2:7" ht="15" customHeight="1" thickBot="1">
      <c r="B84" s="60" t="s">
        <v>82</v>
      </c>
      <c r="C84" s="43">
        <f>C80/C82</f>
        <v>19661.111111111113</v>
      </c>
      <c r="D84" s="42" t="s">
        <v>85</v>
      </c>
      <c r="E84" s="17"/>
      <c r="F84" s="17"/>
      <c r="G84" s="17"/>
    </row>
    <row r="85" spans="2:7" ht="15" customHeight="1">
      <c r="B85" s="1"/>
      <c r="C85" s="2" t="s">
        <v>6</v>
      </c>
      <c r="D85" s="22">
        <v>1500</v>
      </c>
      <c r="E85" s="1"/>
      <c r="F85" s="1"/>
      <c r="G85" s="1"/>
    </row>
    <row r="86" spans="2:7" ht="15" customHeight="1">
      <c r="B86" s="1"/>
      <c r="C86" s="2" t="s">
        <v>7</v>
      </c>
      <c r="D86" s="23">
        <v>3</v>
      </c>
      <c r="E86" s="1"/>
      <c r="F86" s="1"/>
      <c r="G86" s="1"/>
    </row>
    <row r="87" spans="2:7" ht="15" customHeight="1">
      <c r="B87" s="1"/>
      <c r="C87" s="2" t="s">
        <v>67</v>
      </c>
      <c r="D87" s="23">
        <v>7500</v>
      </c>
      <c r="E87" s="1"/>
      <c r="F87" s="1"/>
      <c r="G87" s="1"/>
    </row>
    <row r="88" spans="2:7" ht="15" customHeight="1">
      <c r="B88" s="1"/>
      <c r="C88" s="2" t="s">
        <v>64</v>
      </c>
      <c r="D88" s="23">
        <v>15000</v>
      </c>
      <c r="E88" s="1"/>
      <c r="F88" s="1"/>
      <c r="G88" s="1"/>
    </row>
    <row r="89" spans="2:7" ht="15" customHeight="1">
      <c r="B89" s="1"/>
      <c r="C89" s="2" t="s">
        <v>69</v>
      </c>
      <c r="D89" s="23">
        <v>64</v>
      </c>
      <c r="E89" s="1"/>
      <c r="F89" s="1"/>
      <c r="G89" s="1"/>
    </row>
    <row r="90" spans="2:7" ht="15" customHeight="1">
      <c r="B90" s="1"/>
      <c r="C90" s="2" t="s">
        <v>70</v>
      </c>
      <c r="D90" s="23">
        <v>50000</v>
      </c>
      <c r="E90" s="1" t="s">
        <v>21</v>
      </c>
      <c r="F90" s="1"/>
      <c r="G90" s="1"/>
    </row>
    <row r="91" spans="2:7" ht="15" customHeight="1">
      <c r="B91" s="1"/>
      <c r="C91" s="2" t="s">
        <v>9</v>
      </c>
      <c r="D91" s="23">
        <v>10000</v>
      </c>
      <c r="E91" s="1" t="s">
        <v>86</v>
      </c>
      <c r="F91" s="1"/>
      <c r="G91" s="1"/>
    </row>
    <row r="92" spans="2:7" ht="15" customHeight="1">
      <c r="B92" s="1"/>
      <c r="C92" s="2" t="s">
        <v>73</v>
      </c>
      <c r="D92" s="23">
        <v>30000</v>
      </c>
      <c r="E92" s="1" t="s">
        <v>48</v>
      </c>
      <c r="F92" s="1"/>
      <c r="G92" s="1"/>
    </row>
    <row r="93" spans="2:7" ht="15" customHeight="1">
      <c r="B93" s="1"/>
      <c r="C93" s="2" t="s">
        <v>71</v>
      </c>
      <c r="D93" s="23">
        <v>300000</v>
      </c>
      <c r="E93" s="1" t="s">
        <v>49</v>
      </c>
      <c r="F93" s="1"/>
      <c r="G93" s="1"/>
    </row>
    <row r="94" spans="2:7" ht="15" customHeight="1">
      <c r="B94" s="1"/>
      <c r="C94" s="2" t="s">
        <v>72</v>
      </c>
      <c r="D94" s="23">
        <v>4</v>
      </c>
      <c r="E94" s="1"/>
      <c r="F94" s="1"/>
      <c r="G94" s="1"/>
    </row>
    <row r="95" spans="2:7" ht="15" customHeight="1">
      <c r="B95" s="1"/>
      <c r="C95" s="2" t="s">
        <v>74</v>
      </c>
      <c r="D95" s="14">
        <v>0.25</v>
      </c>
      <c r="E95" s="1" t="s">
        <v>20</v>
      </c>
      <c r="F95" s="1"/>
      <c r="G95" s="1"/>
    </row>
    <row r="96" spans="2:7" ht="15" customHeight="1">
      <c r="B96" s="1"/>
      <c r="C96" s="2" t="s">
        <v>68</v>
      </c>
      <c r="D96" s="14">
        <v>0.6</v>
      </c>
      <c r="E96" s="1" t="s">
        <v>21</v>
      </c>
      <c r="F96" s="1"/>
      <c r="G96" s="1"/>
    </row>
    <row r="97" spans="2:7" ht="15" customHeight="1" thickBot="1">
      <c r="B97" s="1"/>
      <c r="C97" s="2" t="s">
        <v>0</v>
      </c>
      <c r="D97" s="25">
        <f>$C$153</f>
        <v>0.1</v>
      </c>
      <c r="E97" s="1"/>
      <c r="F97" s="1"/>
      <c r="G97" s="1"/>
    </row>
    <row r="115" ht="15" customHeight="1" thickBot="1"/>
    <row r="116" spans="2:7" ht="15" customHeight="1">
      <c r="B116" s="44"/>
      <c r="C116" s="45"/>
      <c r="D116" s="33" t="s">
        <v>54</v>
      </c>
      <c r="E116" s="45"/>
      <c r="F116" s="45"/>
      <c r="G116" s="46"/>
    </row>
    <row r="117" spans="2:7" ht="15" customHeight="1" thickBot="1">
      <c r="B117" s="47"/>
      <c r="C117" s="48"/>
      <c r="D117" s="31" t="s">
        <v>4</v>
      </c>
      <c r="E117" s="48"/>
      <c r="F117" s="48"/>
      <c r="G117" s="49"/>
    </row>
    <row r="118" spans="2:7" ht="15" customHeight="1" thickBot="1">
      <c r="B118" s="19"/>
      <c r="C118" s="6"/>
      <c r="D118" s="7" t="s">
        <v>58</v>
      </c>
      <c r="E118" s="6"/>
      <c r="F118" s="6"/>
      <c r="G118" s="8"/>
    </row>
    <row r="119" spans="2:7" ht="15" customHeight="1">
      <c r="B119" s="27" t="s">
        <v>25</v>
      </c>
      <c r="C119" s="65">
        <v>0</v>
      </c>
      <c r="D119" s="65">
        <v>1</v>
      </c>
      <c r="E119" s="65">
        <v>2</v>
      </c>
      <c r="F119" s="65">
        <v>3</v>
      </c>
      <c r="G119" s="65">
        <v>4</v>
      </c>
    </row>
    <row r="120" spans="2:7" ht="15" customHeight="1" thickBot="1">
      <c r="B120" s="26" t="s">
        <v>26</v>
      </c>
      <c r="C120" s="66"/>
      <c r="D120" s="66"/>
      <c r="E120" s="66"/>
      <c r="F120" s="66"/>
      <c r="G120" s="66"/>
    </row>
    <row r="121" spans="2:7" ht="15" customHeight="1">
      <c r="B121" s="11" t="s">
        <v>27</v>
      </c>
      <c r="C121" s="22">
        <f>$D$142*$D$144</f>
        <v>1800000</v>
      </c>
      <c r="D121" s="22">
        <f>$D$142*$D$144</f>
        <v>1800000</v>
      </c>
      <c r="E121" s="22">
        <f>$D$142*$D$144</f>
        <v>1800000</v>
      </c>
      <c r="F121" s="22">
        <f>$D$142*$D$144</f>
        <v>1800000</v>
      </c>
      <c r="G121" s="22">
        <f>$D$142*$D$144</f>
        <v>1800000</v>
      </c>
    </row>
    <row r="122" spans="2:7" ht="15" customHeight="1">
      <c r="B122" s="9" t="s">
        <v>28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</row>
    <row r="123" spans="2:7" ht="15" customHeight="1">
      <c r="B123" s="9" t="s">
        <v>29</v>
      </c>
      <c r="C123" s="23">
        <f>$D$146*$D$142*$D$147</f>
        <v>8400000</v>
      </c>
      <c r="D123" s="23">
        <f>$D$146*$D$142*$D$147</f>
        <v>8400000</v>
      </c>
      <c r="E123" s="23">
        <f>$D$146*$D$142*$D$147</f>
        <v>8400000</v>
      </c>
      <c r="F123" s="23">
        <f>$D$146*$D$142*$D$147</f>
        <v>8400000</v>
      </c>
      <c r="G123" s="23">
        <f>$D$146*$D$142*$D$147</f>
        <v>8400000</v>
      </c>
    </row>
    <row r="124" spans="2:7" ht="15" customHeight="1">
      <c r="B124" s="9" t="s">
        <v>30</v>
      </c>
      <c r="C124" s="23">
        <f>$D$148*12*$D$143</f>
        <v>1020000</v>
      </c>
      <c r="D124" s="23">
        <f>$D$148*12*$D$143</f>
        <v>1020000</v>
      </c>
      <c r="E124" s="23">
        <f>$D$148*12*$D$143</f>
        <v>1020000</v>
      </c>
      <c r="F124" s="23">
        <f>$D$148*12*$D$143</f>
        <v>1020000</v>
      </c>
      <c r="G124" s="23">
        <f>$D$148*12*$D$143</f>
        <v>1020000</v>
      </c>
    </row>
    <row r="125" spans="2:7" ht="15" customHeight="1">
      <c r="B125" s="9" t="s">
        <v>31</v>
      </c>
      <c r="C125" s="23"/>
      <c r="D125" s="23"/>
      <c r="E125" s="23"/>
      <c r="F125" s="23"/>
      <c r="G125" s="23"/>
    </row>
    <row r="126" spans="2:7" ht="15" customHeight="1">
      <c r="B126" s="9" t="s">
        <v>32</v>
      </c>
      <c r="C126" s="23"/>
      <c r="D126" s="23"/>
      <c r="E126" s="23"/>
      <c r="F126" s="23"/>
      <c r="G126" s="23"/>
    </row>
    <row r="127" spans="2:7" ht="15" customHeight="1">
      <c r="B127" s="9" t="s">
        <v>33</v>
      </c>
      <c r="C127" s="23"/>
      <c r="D127" s="23">
        <f>$D$145</f>
        <v>50000</v>
      </c>
      <c r="E127" s="23">
        <f>$D$145</f>
        <v>50000</v>
      </c>
      <c r="F127" s="23">
        <f>$D$145</f>
        <v>50000</v>
      </c>
      <c r="G127" s="23">
        <f>$D$145</f>
        <v>50000</v>
      </c>
    </row>
    <row r="128" spans="2:7" ht="15" customHeight="1">
      <c r="B128" s="9" t="s">
        <v>34</v>
      </c>
      <c r="D128" s="23">
        <v>0</v>
      </c>
      <c r="E128" s="23">
        <v>0</v>
      </c>
      <c r="F128" s="23">
        <v>0</v>
      </c>
      <c r="G128" s="23">
        <v>0</v>
      </c>
    </row>
    <row r="129" spans="2:7" ht="15" customHeight="1">
      <c r="B129" s="9" t="s">
        <v>87</v>
      </c>
      <c r="C129" s="23">
        <v>400000</v>
      </c>
      <c r="D129" s="52"/>
      <c r="E129" s="52"/>
      <c r="F129" s="52"/>
      <c r="G129" s="52"/>
    </row>
    <row r="130" spans="2:7" ht="15" customHeight="1">
      <c r="B130" s="34" t="s">
        <v>35</v>
      </c>
      <c r="C130" s="23">
        <f>SUM(C121:C129)</f>
        <v>11620000</v>
      </c>
      <c r="D130" s="23">
        <f>SUM(D121:D128)</f>
        <v>11270000</v>
      </c>
      <c r="E130" s="23">
        <f>SUM(E121:E128)</f>
        <v>11270000</v>
      </c>
      <c r="F130" s="23">
        <f>SUM(F121:F128)</f>
        <v>11270000</v>
      </c>
      <c r="G130" s="23">
        <f>SUM(G121:G128)</f>
        <v>11270000</v>
      </c>
    </row>
    <row r="131" spans="2:7" ht="15" customHeight="1">
      <c r="B131" s="34" t="s">
        <v>36</v>
      </c>
      <c r="C131" s="50">
        <f>1/(1+$D$150)^C119</f>
        <v>1</v>
      </c>
      <c r="D131" s="50">
        <f>1/(1+$D$150)^D119</f>
        <v>0.9090909090909091</v>
      </c>
      <c r="E131" s="50">
        <f>1/(1+$D$150)^E119</f>
        <v>0.8264462809917354</v>
      </c>
      <c r="F131" s="50">
        <f>1/(1+$D$150)^F119</f>
        <v>0.7513148009015775</v>
      </c>
      <c r="G131" s="50">
        <f>1/(1+$D$150)^G119</f>
        <v>0.6830134553650705</v>
      </c>
    </row>
    <row r="132" spans="2:7" ht="15" customHeight="1">
      <c r="B132" s="9" t="s">
        <v>37</v>
      </c>
      <c r="C132" s="23">
        <f>C130*C131</f>
        <v>11620000</v>
      </c>
      <c r="D132" s="23">
        <f>D130*D131</f>
        <v>10245454.545454545</v>
      </c>
      <c r="E132" s="23">
        <f>E130*E131</f>
        <v>9314049.586776858</v>
      </c>
      <c r="F132" s="23">
        <f>F130*F131</f>
        <v>8467317.80616078</v>
      </c>
      <c r="G132" s="23">
        <f>G130*G131</f>
        <v>7697561.641964344</v>
      </c>
    </row>
    <row r="133" spans="2:7" ht="15" customHeight="1">
      <c r="B133" s="9" t="s">
        <v>38</v>
      </c>
      <c r="C133" s="23">
        <f>$D$142</f>
        <v>1200</v>
      </c>
      <c r="D133" s="23">
        <f>$D$142</f>
        <v>1200</v>
      </c>
      <c r="E133" s="23">
        <f>$D$142</f>
        <v>1200</v>
      </c>
      <c r="F133" s="23">
        <f>$D$142</f>
        <v>1200</v>
      </c>
      <c r="G133" s="23">
        <f>$D$142</f>
        <v>1200</v>
      </c>
    </row>
    <row r="134" spans="2:7" ht="15" customHeight="1">
      <c r="B134" s="9" t="s">
        <v>39</v>
      </c>
      <c r="C134" s="12">
        <f>$D$149</f>
        <v>0.48</v>
      </c>
      <c r="D134" s="12">
        <f>$D$149</f>
        <v>0.48</v>
      </c>
      <c r="E134" s="12">
        <f>$D$149</f>
        <v>0.48</v>
      </c>
      <c r="F134" s="12">
        <f>$D$149</f>
        <v>0.48</v>
      </c>
      <c r="G134" s="12">
        <f>$D$149</f>
        <v>0.48</v>
      </c>
    </row>
    <row r="135" spans="2:7" ht="15" customHeight="1">
      <c r="B135" s="9" t="s">
        <v>40</v>
      </c>
      <c r="C135" s="23">
        <f>C133*C134</f>
        <v>576</v>
      </c>
      <c r="D135" s="39">
        <f>D133*D134</f>
        <v>576</v>
      </c>
      <c r="E135" s="39">
        <f>E133*E134</f>
        <v>576</v>
      </c>
      <c r="F135" s="39">
        <f>F133*F134</f>
        <v>576</v>
      </c>
      <c r="G135" s="39">
        <f>G133*G134</f>
        <v>576</v>
      </c>
    </row>
    <row r="136" spans="2:7" s="1" customFormat="1" ht="15" customHeight="1" thickBot="1">
      <c r="B136" s="9" t="s">
        <v>77</v>
      </c>
      <c r="C136" s="23">
        <f>C131*C135</f>
        <v>576</v>
      </c>
      <c r="D136" s="23">
        <f>D131*D135</f>
        <v>523.6363636363636</v>
      </c>
      <c r="E136" s="23">
        <f>E131*E135</f>
        <v>476.0330578512396</v>
      </c>
      <c r="F136" s="23">
        <f>F131*F135</f>
        <v>432.7573253193087</v>
      </c>
      <c r="G136" s="23">
        <f>G131*G135</f>
        <v>393.41575029028064</v>
      </c>
    </row>
    <row r="137" spans="2:7" ht="15" customHeight="1">
      <c r="B137" s="9" t="s">
        <v>41</v>
      </c>
      <c r="C137" s="23">
        <f>SUM(C132:G132)</f>
        <v>47344383.58035653</v>
      </c>
      <c r="D137" s="40"/>
      <c r="E137" s="41"/>
      <c r="F137" s="41"/>
      <c r="G137" s="41"/>
    </row>
    <row r="138" spans="2:7" ht="15" customHeight="1">
      <c r="B138" s="9" t="s">
        <v>42</v>
      </c>
      <c r="C138" s="23">
        <f>SUM(C135:G135)</f>
        <v>2880</v>
      </c>
      <c r="D138" s="42"/>
      <c r="E138" s="17"/>
      <c r="F138" s="17"/>
      <c r="G138" s="17"/>
    </row>
    <row r="139" spans="2:7" s="1" customFormat="1" ht="15" customHeight="1">
      <c r="B139" s="53" t="s">
        <v>78</v>
      </c>
      <c r="C139" s="39">
        <f>SUM(C136:G136)</f>
        <v>2401.8424970971923</v>
      </c>
      <c r="D139" s="42"/>
      <c r="E139" s="17"/>
      <c r="F139" s="17"/>
      <c r="G139" s="17"/>
    </row>
    <row r="140" spans="2:7" ht="15" customHeight="1">
      <c r="B140" s="9" t="s">
        <v>43</v>
      </c>
      <c r="C140" s="37">
        <f>C137/C138</f>
        <v>16439.022076512683</v>
      </c>
      <c r="D140" s="42" t="s">
        <v>84</v>
      </c>
      <c r="E140" s="17"/>
      <c r="F140" s="17"/>
      <c r="G140" s="17"/>
    </row>
    <row r="141" spans="2:7" ht="15" customHeight="1" thickBot="1">
      <c r="B141" s="61" t="s">
        <v>82</v>
      </c>
      <c r="C141" s="62">
        <f>C137/C139</f>
        <v>19711.69368415114</v>
      </c>
      <c r="D141" s="42" t="s">
        <v>85</v>
      </c>
      <c r="E141" s="17"/>
      <c r="F141" s="17"/>
      <c r="G141" s="17"/>
    </row>
    <row r="142" spans="2:7" ht="15" customHeight="1">
      <c r="B142" s="1"/>
      <c r="C142" s="2" t="s">
        <v>6</v>
      </c>
      <c r="D142" s="22">
        <v>1200</v>
      </c>
      <c r="E142" s="1"/>
      <c r="F142" s="1"/>
      <c r="G142" s="1"/>
    </row>
    <row r="143" spans="2:7" ht="15" customHeight="1">
      <c r="B143" s="1"/>
      <c r="C143" s="2" t="s">
        <v>7</v>
      </c>
      <c r="D143" s="23">
        <v>1</v>
      </c>
      <c r="E143" s="1"/>
      <c r="F143" s="1"/>
      <c r="G143" s="1"/>
    </row>
    <row r="144" spans="2:7" ht="15" customHeight="1">
      <c r="B144" s="1"/>
      <c r="C144" s="2" t="s">
        <v>67</v>
      </c>
      <c r="D144" s="23">
        <v>1500</v>
      </c>
      <c r="E144" s="1" t="s">
        <v>60</v>
      </c>
      <c r="F144" s="1"/>
      <c r="G144" s="1"/>
    </row>
    <row r="145" spans="2:7" ht="15" customHeight="1">
      <c r="B145" s="1"/>
      <c r="C145" s="2" t="s">
        <v>63</v>
      </c>
      <c r="D145" s="23">
        <v>50000</v>
      </c>
      <c r="E145" s="1" t="s">
        <v>1</v>
      </c>
      <c r="F145" s="1"/>
      <c r="G145" s="1"/>
    </row>
    <row r="146" spans="2:7" ht="15" customHeight="1">
      <c r="B146" s="1"/>
      <c r="C146" s="2" t="s">
        <v>64</v>
      </c>
      <c r="D146" s="23">
        <v>500</v>
      </c>
      <c r="E146" s="1" t="s">
        <v>61</v>
      </c>
      <c r="F146" s="1"/>
      <c r="G146" s="1"/>
    </row>
    <row r="147" spans="2:7" ht="15" customHeight="1">
      <c r="B147" s="1"/>
      <c r="C147" s="2" t="s">
        <v>65</v>
      </c>
      <c r="D147" s="23">
        <v>14</v>
      </c>
      <c r="E147" s="1" t="s">
        <v>1</v>
      </c>
      <c r="F147" s="1"/>
      <c r="G147" s="1"/>
    </row>
    <row r="148" spans="2:7" ht="15" customHeight="1">
      <c r="B148" s="1"/>
      <c r="C148" s="2" t="s">
        <v>66</v>
      </c>
      <c r="D148" s="23">
        <v>85000</v>
      </c>
      <c r="E148" s="1" t="s">
        <v>62</v>
      </c>
      <c r="F148" s="1"/>
      <c r="G148" s="1"/>
    </row>
    <row r="149" spans="2:7" ht="15" customHeight="1">
      <c r="B149" s="1"/>
      <c r="C149" s="2" t="s">
        <v>68</v>
      </c>
      <c r="D149" s="14">
        <v>0.48</v>
      </c>
      <c r="E149" s="1" t="s">
        <v>1</v>
      </c>
      <c r="F149" s="1"/>
      <c r="G149" s="1"/>
    </row>
    <row r="150" spans="2:7" ht="15" customHeight="1" thickBot="1">
      <c r="B150" s="1"/>
      <c r="C150" s="2" t="s">
        <v>0</v>
      </c>
      <c r="D150" s="25">
        <f>$C$153</f>
        <v>0.1</v>
      </c>
      <c r="E150" s="1"/>
      <c r="F150" s="1"/>
      <c r="G150" s="1"/>
    </row>
    <row r="151" spans="2:7" ht="15" customHeight="1">
      <c r="B151" s="1"/>
      <c r="C151" s="2"/>
      <c r="E151" s="1"/>
      <c r="F151" s="1"/>
      <c r="G151" s="1"/>
    </row>
    <row r="152" spans="2:5" ht="15" customHeight="1" thickBot="1">
      <c r="B152" s="69" t="s">
        <v>80</v>
      </c>
      <c r="C152" s="70"/>
      <c r="D152" s="71"/>
      <c r="E152" s="1"/>
    </row>
    <row r="153" spans="2:3" ht="15" customHeight="1" thickBot="1">
      <c r="B153" s="24" t="s">
        <v>75</v>
      </c>
      <c r="C153" s="56">
        <v>0.1</v>
      </c>
    </row>
    <row r="154" spans="3:4" ht="15" customHeight="1" thickBot="1">
      <c r="C154" s="67" t="s">
        <v>43</v>
      </c>
      <c r="D154" s="68"/>
    </row>
    <row r="155" spans="2:4" ht="15" customHeight="1" thickBot="1">
      <c r="B155" s="20" t="s">
        <v>76</v>
      </c>
      <c r="C155" s="57" t="s">
        <v>79</v>
      </c>
      <c r="D155" s="58" t="s">
        <v>83</v>
      </c>
    </row>
    <row r="156" spans="2:4" ht="15" customHeight="1" thickBot="1">
      <c r="B156" s="2" t="s">
        <v>23</v>
      </c>
      <c r="C156" s="21">
        <f>$C$25</f>
        <v>5424.887871957744</v>
      </c>
      <c r="D156" s="55">
        <f>$C$26</f>
        <v>6368.937674435182</v>
      </c>
    </row>
    <row r="157" spans="2:4" ht="15" customHeight="1" thickBot="1">
      <c r="B157" s="2" t="s">
        <v>2</v>
      </c>
      <c r="C157" s="21">
        <f>$C$83</f>
        <v>16396.837571811277</v>
      </c>
      <c r="D157" s="55">
        <f>C84</f>
        <v>19661.111111111113</v>
      </c>
    </row>
    <row r="158" spans="2:4" ht="15" customHeight="1" thickBot="1">
      <c r="B158" s="2" t="s">
        <v>3</v>
      </c>
      <c r="C158" s="21">
        <f>$C$140</f>
        <v>16439.022076512683</v>
      </c>
      <c r="D158" s="55">
        <f>C141</f>
        <v>19711.69368415114</v>
      </c>
    </row>
  </sheetData>
  <mergeCells count="17">
    <mergeCell ref="C154:D154"/>
    <mergeCell ref="B152:D152"/>
    <mergeCell ref="G5:G6"/>
    <mergeCell ref="C62:C63"/>
    <mergeCell ref="D62:D63"/>
    <mergeCell ref="E62:E63"/>
    <mergeCell ref="F62:F63"/>
    <mergeCell ref="G62:G63"/>
    <mergeCell ref="C5:C6"/>
    <mergeCell ref="D5:D6"/>
    <mergeCell ref="E5:E6"/>
    <mergeCell ref="F5:F6"/>
    <mergeCell ref="G119:G120"/>
    <mergeCell ref="C119:C120"/>
    <mergeCell ref="D119:D120"/>
    <mergeCell ref="E119:E120"/>
    <mergeCell ref="F119:F120"/>
  </mergeCells>
  <printOptions/>
  <pageMargins left="0.3" right="0.3" top="0.7" bottom="0.7" header="0.5" footer="0.5"/>
  <pageSetup orientation="portrait" paperSize="9" scale="80"/>
  <headerFooter alignWithMargins="0">
    <oddHeader>&amp;CCostEffectivenessSolution.xls</oddHeader>
    <oddFooter>&amp;L&amp;C- &amp;P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Phillip/LeBel User</cp:lastModifiedBy>
  <cp:lastPrinted>2010-07-18T22:23:23Z</cp:lastPrinted>
  <dcterms:created xsi:type="dcterms:W3CDTF">2000-07-20T20:27:30Z</dcterms:created>
  <cp:category/>
  <cp:version/>
  <cp:contentType/>
  <cp:contentStatus/>
</cp:coreProperties>
</file>