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<sst xmlns="http://schemas.openxmlformats.org/spreadsheetml/2006/main" count="307" uniqueCount="186">
  <si>
    <t xml:space="preserve">across countries and over time depend on several considerations. Finally, any judgment regarding the optimal </t>
  </si>
  <si>
    <t xml:space="preserve">degree of income inequality must by definition rely on social value judgments that cannot be resolved by </t>
  </si>
  <si>
    <t>economic criteria alone.</t>
  </si>
  <si>
    <t xml:space="preserve">While the Gini coefficient and the Lorenz curve represent one way of characterizing a statistical distribution, </t>
  </si>
  <si>
    <t xml:space="preserve">another way is through a normal  distribution.  To obtain such a function we first define the cumulative </t>
  </si>
  <si>
    <t>probability distribution as:</t>
  </si>
  <si>
    <t xml:space="preserve">From the cumulative probability density function, if we differentiate with respect to u, we obtain the </t>
  </si>
  <si>
    <t>normal, or classically bell-shaped normal distribution, whose formula is given as:</t>
  </si>
  <si>
    <t>degree of inequality of income.  From an empirical perspective, instead of a classical normal distribution, what is</t>
  </si>
  <si>
    <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>Statistical Abstract of the United States</t>
    </r>
    <r>
      <rPr>
        <sz val="10"/>
        <rFont val="Helv"/>
        <family val="0"/>
      </rPr>
      <t>, 1995-1996 Edition.</t>
    </r>
  </si>
  <si>
    <t xml:space="preserve">such as the deciles shown here.   One then determines the cumulative grouping of income and population as </t>
  </si>
  <si>
    <t xml:space="preserve">one moves from the lowest to the highest population decile.  Plotting cumulative incomeand cumulative population </t>
  </si>
  <si>
    <t xml:space="preserve">on a graph generates the Lorenz curve.  If income were equally distributed, the Lorenz curve would be a 45   </t>
  </si>
  <si>
    <t xml:space="preserve">        The statistician Corrado Gini derived a numerical index of inequality in 1931, using the Lorenz curve as the </t>
  </si>
  <si>
    <t xml:space="preserve">baseline frame of reference.  The Gini coefficient of inequality measures the area below the diagonal of perfect </t>
  </si>
  <si>
    <t xml:space="preserve">inequality to the Lorenz curve as a proportion of the total triangular area represented by a line of perfect equality. </t>
  </si>
  <si>
    <t xml:space="preserve">As is shown below, the Gini coefficient is thus defined as the ratio of the area A  to the triangle, BCD.  Because </t>
  </si>
  <si>
    <t xml:space="preserve">greater equality is associated with convergence of the Lorenz curve with the diagonal, a Gini coefficient of  </t>
  </si>
  <si>
    <t xml:space="preserve">zero represents perfect equality, while greater inequality is determined as the ratio of the area A approaches </t>
  </si>
  <si>
    <t>the area BCD, or one.  Thus the Gini index of inequality ranges between zero and one.</t>
  </si>
  <si>
    <t xml:space="preserve">         A simpler equivalent of the Gini coefficient is the measure developed by David Champernowne.  It is</t>
  </si>
  <si>
    <t xml:space="preserve">calculated as one minus the ratio of the geometric to the arithmetic mean.  Examples shown below use the </t>
  </si>
  <si>
    <t xml:space="preserve">Champernowne index. None of these measures provides a theory of the determination of income inequality.  </t>
  </si>
  <si>
    <t xml:space="preserve">Explanations of the prevailing degree of income inequality are tied to existing economic and social policies.  </t>
  </si>
  <si>
    <t>more typically the case is a lognormal distribution, where income values are portrayed on a logarithmic scale.</t>
  </si>
  <si>
    <t xml:space="preserve"> Data Sets on U.S. Income Distribution</t>
  </si>
  <si>
    <t>Cross Sectional:</t>
  </si>
  <si>
    <t xml:space="preserve">Money Income of Families - </t>
  </si>
  <si>
    <t>Percent Distribution, by Income Level, Race, and Hispanic Origin:  1993</t>
  </si>
  <si>
    <t>by Age:</t>
  </si>
  <si>
    <t>Number</t>
  </si>
  <si>
    <t>lst 20%</t>
  </si>
  <si>
    <t>2nd 20%</t>
  </si>
  <si>
    <t>3rd 20%</t>
  </si>
  <si>
    <t>4th 20%</t>
  </si>
  <si>
    <t>Highest 20%</t>
  </si>
  <si>
    <t>15-24</t>
  </si>
  <si>
    <t>25-34</t>
  </si>
  <si>
    <t>35-44</t>
  </si>
  <si>
    <t>45-54</t>
  </si>
  <si>
    <t>55-64</t>
  </si>
  <si>
    <t>&gt;65</t>
  </si>
  <si>
    <t>All:</t>
  </si>
  <si>
    <t>by Ethnicity:</t>
  </si>
  <si>
    <t>White</t>
  </si>
  <si>
    <t>Black</t>
  </si>
  <si>
    <t>Hispanic</t>
  </si>
  <si>
    <t>by Education:</t>
  </si>
  <si>
    <t>&lt;9th Grade</t>
  </si>
  <si>
    <t>High School Graduate</t>
  </si>
  <si>
    <t>Associate College</t>
  </si>
  <si>
    <t>Bachelor's Degree</t>
  </si>
  <si>
    <t>Master's Degree</t>
  </si>
  <si>
    <t>Professional Degree</t>
  </si>
  <si>
    <t>Doctoral Degree</t>
  </si>
  <si>
    <t>International Comparisons</t>
  </si>
  <si>
    <t>1992 PPP</t>
  </si>
  <si>
    <t>Year</t>
  </si>
  <si>
    <t>Country</t>
  </si>
  <si>
    <t>Lowest 20%</t>
  </si>
  <si>
    <t>Next 20%</t>
  </si>
  <si>
    <t>Champernowne</t>
  </si>
  <si>
    <t>GNP/P.C.</t>
  </si>
  <si>
    <t>Poland</t>
  </si>
  <si>
    <t>Ethiopia</t>
  </si>
  <si>
    <t>1988-89</t>
  </si>
  <si>
    <t>Bangladesh</t>
  </si>
  <si>
    <t>Tanzania</t>
  </si>
  <si>
    <t>1983-85</t>
  </si>
  <si>
    <t>Rwanda</t>
  </si>
  <si>
    <t>Spain</t>
  </si>
  <si>
    <t>Uganda</t>
  </si>
  <si>
    <t>Japan</t>
  </si>
  <si>
    <t>India</t>
  </si>
  <si>
    <t>1978-79</t>
  </si>
  <si>
    <t>Belgium</t>
  </si>
  <si>
    <t>Netherlands</t>
  </si>
  <si>
    <t>Kenya</t>
  </si>
  <si>
    <t>Sri Landa</t>
  </si>
  <si>
    <t>Mauritania</t>
  </si>
  <si>
    <t>Sweden</t>
  </si>
  <si>
    <t>Côte d'Ivoire</t>
  </si>
  <si>
    <t>Pakistan</t>
  </si>
  <si>
    <t>Senegal</t>
  </si>
  <si>
    <t>1989-90</t>
  </si>
  <si>
    <t>China</t>
  </si>
  <si>
    <t>1981-82</t>
  </si>
  <si>
    <t>Philippines</t>
  </si>
  <si>
    <t>Norway</t>
  </si>
  <si>
    <t>S.Korea</t>
  </si>
  <si>
    <t>Peru</t>
  </si>
  <si>
    <t>Germany</t>
  </si>
  <si>
    <t>Tunisia</t>
  </si>
  <si>
    <t>Italy</t>
  </si>
  <si>
    <t>Botswana</t>
  </si>
  <si>
    <t>Israel</t>
  </si>
  <si>
    <t>Algeria</t>
  </si>
  <si>
    <t>Denmark</t>
  </si>
  <si>
    <t>Thailand</t>
  </si>
  <si>
    <t>Mexico</t>
  </si>
  <si>
    <t>Canada</t>
  </si>
  <si>
    <t>Chile</t>
  </si>
  <si>
    <t>France</t>
  </si>
  <si>
    <t>Switzerland</t>
  </si>
  <si>
    <t>N.Zealand</t>
  </si>
  <si>
    <t>Singapore</t>
  </si>
  <si>
    <t>United States</t>
  </si>
  <si>
    <t>United Kingdom</t>
  </si>
  <si>
    <t>Australia</t>
  </si>
  <si>
    <t>Hong Kong</t>
  </si>
  <si>
    <t>1982-83</t>
  </si>
  <si>
    <t>1985-86</t>
  </si>
  <si>
    <t>1987-88</t>
  </si>
  <si>
    <t>1991-92</t>
  </si>
  <si>
    <t>Dr. P. LeBel</t>
  </si>
  <si>
    <t>The Lorenz Curve and The Gini Coefficient of Income Inequality</t>
  </si>
  <si>
    <t xml:space="preserve">degree line, while an unequal distribution of income would generate  a curve below this line.  </t>
  </si>
  <si>
    <t>Champ.*10000</t>
  </si>
  <si>
    <t xml:space="preserve">        The Lorenz Curve provides a graphic representation of the degree of income inequality.  Raw income</t>
  </si>
  <si>
    <t>and population baseline dataare first grouped into standard units organized into equal demographic segments</t>
  </si>
  <si>
    <t>Gini Simulations:</t>
  </si>
  <si>
    <t>A.</t>
  </si>
  <si>
    <t xml:space="preserve">Baseline Data  </t>
  </si>
  <si>
    <t>Cumulative</t>
  </si>
  <si>
    <t>Income</t>
  </si>
  <si>
    <t>Population</t>
  </si>
  <si>
    <t>Decile</t>
  </si>
  <si>
    <t>Billions</t>
  </si>
  <si>
    <t>Millions</t>
  </si>
  <si>
    <t>Percentage</t>
  </si>
  <si>
    <t>Total</t>
  </si>
  <si>
    <t>P.C.Income=</t>
  </si>
  <si>
    <t>Population scalar:</t>
  </si>
  <si>
    <t>Income Growth Factor:</t>
  </si>
  <si>
    <t>Champernowne Inequality:</t>
  </si>
  <si>
    <t xml:space="preserve">     I =</t>
  </si>
  <si>
    <t>1 -  g/m</t>
  </si>
  <si>
    <t>where:</t>
  </si>
  <si>
    <t>g =</t>
  </si>
  <si>
    <t>geometric mean</t>
  </si>
  <si>
    <t>m =</t>
  </si>
  <si>
    <t>arithmetic mean</t>
  </si>
  <si>
    <t>Champernowne Inequality Index:</t>
  </si>
  <si>
    <t>B.</t>
  </si>
  <si>
    <t xml:space="preserve">  I =</t>
  </si>
  <si>
    <t>C.</t>
  </si>
  <si>
    <t>Y/PC</t>
  </si>
  <si>
    <t>G-Factor</t>
  </si>
  <si>
    <t>Ch-I</t>
  </si>
  <si>
    <t>The Normal Distribution</t>
  </si>
  <si>
    <t xml:space="preserve">where:  </t>
  </si>
  <si>
    <t>p =</t>
  </si>
  <si>
    <t>the ratio of the circumference of a circle to its diameter, or 3.1416</t>
  </si>
  <si>
    <t>e =</t>
  </si>
  <si>
    <t>the exponential base, or 2.71828</t>
  </si>
  <si>
    <t>u =</t>
  </si>
  <si>
    <t>is the value of a random variable</t>
  </si>
  <si>
    <t>the normally distributed mean of a random variable u.</t>
  </si>
  <si>
    <t>s =</t>
  </si>
  <si>
    <t>© 1999</t>
  </si>
  <si>
    <t>the standard deviation.</t>
  </si>
  <si>
    <t>With a normal distribution shown as series A, alternatives are shown in the figure below::</t>
  </si>
  <si>
    <t>D.</t>
  </si>
  <si>
    <t>Blue</t>
  </si>
  <si>
    <t>Pink</t>
  </si>
  <si>
    <t>Yellow</t>
  </si>
  <si>
    <t>Green</t>
  </si>
  <si>
    <t>Series interval:</t>
  </si>
  <si>
    <t xml:space="preserve"> 1 - 100</t>
  </si>
  <si>
    <t>Champernowne:</t>
  </si>
  <si>
    <t>area sum value:</t>
  </si>
  <si>
    <t>The basic normal distribution, as shown in series A, suggests that for an integer series ranging between 1 and 100,</t>
  </si>
  <si>
    <t>and with a mean of 50.5 and a standard deviation of 29.01, half of the population will have values above the mean</t>
  </si>
  <si>
    <t>and half will have values below.  This statistically normal distribution may or may not be characteristic of any given</t>
  </si>
  <si>
    <t>income distribution.  Thus under various alternatives, we have B, which has the same mean value as in A, but with a</t>
  </si>
  <si>
    <t xml:space="preserve">smaller standard deviation, is actually more unequally distributed than in A.  Alternatively, we also can consider two </t>
  </si>
  <si>
    <t>other distributions, C and D, each of which have the same mean, but which is higher than in A or B, but in which</t>
  </si>
  <si>
    <t>there are different standard deviations.  Thus, D, which has the same mean as C, is more equally distributed.</t>
  </si>
  <si>
    <t>As in the comparison Gini coefficients, society may be examining choices that affect both the mean and the</t>
  </si>
  <si>
    <t>sum pr =</t>
  </si>
  <si>
    <t>Actual Gini</t>
  </si>
  <si>
    <t>Estimated Gini</t>
  </si>
  <si>
    <t xml:space="preserve">We simulate here one such factor, namely the extent  to which the growth in the level of income is associated      </t>
  </si>
  <si>
    <t xml:space="preserve">with greater income inequality. To illustrate this relationship, we simulate a hypothetical growth of income </t>
  </si>
  <si>
    <t xml:space="preserve">which generates a corresponding greater degree of income inequality.  While there is empirical support  for </t>
  </si>
  <si>
    <t xml:space="preserve">a linkage between inequality and growth rates, the relationship may not belinear.  Moreover, differences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</si>
</sst>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0.0000"/>
    <numFmt numFmtId="166" formatCode="&quot;$&quot;#,###;\(&quot;$&quot;#,##0\)"/>
    <numFmt numFmtId="167" formatCode="0.00000"/>
    <numFmt numFmtId="168" formatCode="0.0"/>
  </numFmts>
  <fonts count="1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Geneva"/>
      <family val="0"/>
    </font>
    <font>
      <b/>
      <sz val="10"/>
      <color indexed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9"/>
      <color indexed="12"/>
      <name val="Helv"/>
      <family val="0"/>
    </font>
    <font>
      <sz val="12"/>
      <name val="Helv"/>
      <family val="0"/>
    </font>
    <font>
      <b/>
      <sz val="12"/>
      <name val="Symbol"/>
      <family val="0"/>
    </font>
    <font>
      <i/>
      <sz val="10"/>
      <name val="Helv"/>
      <family val="0"/>
    </font>
    <font>
      <b/>
      <vertAlign val="superscript"/>
      <sz val="9"/>
      <name val="Helv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1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1" fillId="0" borderId="3" xfId="0" applyNumberFormat="1" applyFont="1" applyBorder="1" applyAlignment="1">
      <alignment/>
    </xf>
    <xf numFmtId="0" fontId="11" fillId="0" borderId="4" xfId="0" applyFont="1" applyBorder="1" applyAlignment="1">
      <alignment/>
    </xf>
    <xf numFmtId="2" fontId="6" fillId="0" borderId="4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11" fillId="0" borderId="9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6" fontId="9" fillId="0" borderId="3" xfId="0" applyNumberFormat="1" applyFont="1" applyBorder="1" applyAlignment="1">
      <alignment/>
    </xf>
    <xf numFmtId="2" fontId="9" fillId="0" borderId="4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6" fontId="9" fillId="0" borderId="6" xfId="0" applyNumberFormat="1" applyFont="1" applyBorder="1" applyAlignment="1">
      <alignment/>
    </xf>
    <xf numFmtId="2" fontId="9" fillId="0" borderId="7" xfId="0" applyNumberFormat="1" applyFont="1" applyBorder="1" applyAlignment="1">
      <alignment/>
    </xf>
    <xf numFmtId="165" fontId="9" fillId="0" borderId="8" xfId="0" applyNumberFormat="1" applyFont="1" applyBorder="1" applyAlignment="1">
      <alignment/>
    </xf>
    <xf numFmtId="166" fontId="9" fillId="0" borderId="9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2" fontId="11" fillId="0" borderId="4" xfId="0" applyNumberFormat="1" applyFont="1" applyBorder="1" applyAlignment="1">
      <alignment/>
    </xf>
    <xf numFmtId="2" fontId="11" fillId="0" borderId="5" xfId="0" applyNumberFormat="1" applyFont="1" applyBorder="1" applyAlignment="1">
      <alignment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168" fontId="11" fillId="0" borderId="9" xfId="0" applyNumberFormat="1" applyFont="1" applyBorder="1" applyAlignment="1">
      <alignment/>
    </xf>
    <xf numFmtId="168" fontId="11" fillId="0" borderId="10" xfId="0" applyNumberFormat="1" applyFont="1" applyBorder="1" applyAlignment="1">
      <alignment/>
    </xf>
    <xf numFmtId="168" fontId="11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9" fillId="0" borderId="8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2" fontId="9" fillId="0" borderId="7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4" fontId="10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2" fontId="9" fillId="0" borderId="3" xfId="0" applyNumberFormat="1" applyFont="1" applyBorder="1" applyAlignment="1">
      <alignment/>
    </xf>
    <xf numFmtId="0" fontId="9" fillId="0" borderId="4" xfId="0" applyFon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9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8" fillId="0" borderId="2" xfId="0" applyFont="1" applyBorder="1" applyAlignment="1">
      <alignment horizontal="right"/>
    </xf>
    <xf numFmtId="165" fontId="8" fillId="0" borderId="17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/>
    </xf>
    <xf numFmtId="166" fontId="8" fillId="0" borderId="2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165" fontId="8" fillId="0" borderId="23" xfId="0" applyNumberFormat="1" applyFont="1" applyBorder="1" applyAlignment="1">
      <alignment/>
    </xf>
    <xf numFmtId="165" fontId="8" fillId="0" borderId="2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6" fontId="8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65" fontId="9" fillId="0" borderId="0" xfId="0" applyNumberFormat="1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7" fontId="9" fillId="0" borderId="31" xfId="0" applyNumberFormat="1" applyFont="1" applyBorder="1" applyAlignment="1">
      <alignment horizontal="center"/>
    </xf>
    <xf numFmtId="165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5" fontId="9" fillId="0" borderId="3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3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11" fontId="0" fillId="0" borderId="0" xfId="0" applyNumberFormat="1" applyAlignment="1">
      <alignment/>
    </xf>
    <xf numFmtId="0" fontId="8" fillId="0" borderId="2" xfId="0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</cellXfs>
  <cellStyles count="46">
    <cellStyle name="Normal" xfId="0"/>
    <cellStyle name="Comma" xfId="15"/>
    <cellStyle name="Comma [0]" xfId="16"/>
    <cellStyle name="Comma [0]_Workbook1 Chart 1" xfId="17"/>
    <cellStyle name="Comma [0]_Workbook1 Chart 10" xfId="18"/>
    <cellStyle name="Comma [0]_Workbook1 Chart 11" xfId="19"/>
    <cellStyle name="Comma [0]_Workbook1 Chart 3" xfId="20"/>
    <cellStyle name="Comma [0]_Workbook1 Chart 4" xfId="21"/>
    <cellStyle name="Comma [0]_Workbook1 Chart 5" xfId="22"/>
    <cellStyle name="Comma [0]_Workbook1 Chart 8" xfId="23"/>
    <cellStyle name="Comma [0]_Workbook1 Chart 9" xfId="24"/>
    <cellStyle name="Comma_Workbook1 Chart 1" xfId="25"/>
    <cellStyle name="Comma_Workbook1 Chart 10" xfId="26"/>
    <cellStyle name="Comma_Workbook1 Chart 11" xfId="27"/>
    <cellStyle name="Comma_Workbook1 Chart 3" xfId="28"/>
    <cellStyle name="Comma_Workbook1 Chart 4" xfId="29"/>
    <cellStyle name="Comma_Workbook1 Chart 5" xfId="30"/>
    <cellStyle name="Comma_Workbook1 Chart 8" xfId="31"/>
    <cellStyle name="Comma_Workbook1 Chart 9" xfId="32"/>
    <cellStyle name="Currency" xfId="33"/>
    <cellStyle name="Currency [0]" xfId="34"/>
    <cellStyle name="Currency [0]_Workbook1 Chart 1" xfId="35"/>
    <cellStyle name="Currency [0]_Workbook1 Chart 10" xfId="36"/>
    <cellStyle name="Currency [0]_Workbook1 Chart 11" xfId="37"/>
    <cellStyle name="Currency [0]_Workbook1 Chart 3" xfId="38"/>
    <cellStyle name="Currency [0]_Workbook1 Chart 4" xfId="39"/>
    <cellStyle name="Currency [0]_Workbook1 Chart 5" xfId="40"/>
    <cellStyle name="Currency [0]_Workbook1 Chart 8" xfId="41"/>
    <cellStyle name="Currency [0]_Workbook1 Chart 9" xfId="42"/>
    <cellStyle name="Currency_Workbook1 Chart 1" xfId="43"/>
    <cellStyle name="Currency_Workbook1 Chart 10" xfId="44"/>
    <cellStyle name="Currency_Workbook1 Chart 11" xfId="45"/>
    <cellStyle name="Currency_Workbook1 Chart 3" xfId="46"/>
    <cellStyle name="Currency_Workbook1 Chart 4" xfId="47"/>
    <cellStyle name="Currency_Workbook1 Chart 5" xfId="48"/>
    <cellStyle name="Currency_Workbook1 Chart 8" xfId="49"/>
    <cellStyle name="Currency_Workbook1 Chart 9" xfId="50"/>
    <cellStyle name="Normal_Workbook1 Chart 1" xfId="51"/>
    <cellStyle name="Normal_Workbook1 Chart 10" xfId="52"/>
    <cellStyle name="Normal_Workbook1 Chart 11" xfId="53"/>
    <cellStyle name="Normal_Workbook1 Chart 3" xfId="54"/>
    <cellStyle name="Normal_Workbook1 Chart 4" xfId="55"/>
    <cellStyle name="Normal_Workbook1 Chart 5" xfId="56"/>
    <cellStyle name="Normal_Workbook1 Chart 8" xfId="57"/>
    <cellStyle name="Normal_Workbook1 Chart 9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875"/>
          <c:y val="0.1695"/>
          <c:w val="0.943"/>
          <c:h val="0.77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Model'!$E$56:$E$66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Model'!$C$515:$C$525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'[1]Gini Inequality Model'!$E$56:$E$66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Model'!$F$56:$F$66</c:f>
              <c:numCache>
                <c:ptCount val="11"/>
                <c:pt idx="0">
                  <c:v>0</c:v>
                </c:pt>
                <c:pt idx="1">
                  <c:v>5.086383603312437</c:v>
                </c:pt>
                <c:pt idx="2">
                  <c:v>10.79339987188791</c:v>
                </c:pt>
                <c:pt idx="3">
                  <c:v>17.233744546380176</c:v>
                </c:pt>
                <c:pt idx="4">
                  <c:v>24.545709658479517</c:v>
                </c:pt>
                <c:pt idx="5">
                  <c:v>32.90011149686477</c:v>
                </c:pt>
                <c:pt idx="6">
                  <c:v>42.50938762046817</c:v>
                </c:pt>
                <c:pt idx="7">
                  <c:v>53.63963331285472</c:v>
                </c:pt>
                <c:pt idx="8">
                  <c:v>66.62665402672036</c:v>
                </c:pt>
                <c:pt idx="9">
                  <c:v>81.89755125327561</c:v>
                </c:pt>
                <c:pt idx="10">
                  <c:v>100</c:v>
                </c:pt>
              </c:numCache>
            </c:numRef>
          </c:val>
          <c:smooth val="1"/>
        </c:ser>
        <c:marker val="1"/>
        <c:axId val="18669425"/>
        <c:axId val="33807098"/>
      </c:lineChart>
      <c:catAx>
        <c:axId val="18669425"/>
        <c:scaling>
          <c:orientation val="minMax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crossAx val="33807098"/>
        <c:crosses val="autoZero"/>
        <c:auto val="0"/>
        <c:lblOffset val="100"/>
        <c:noMultiLvlLbl val="0"/>
      </c:catAx>
      <c:valAx>
        <c:axId val="33807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66942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Gini Inequality Model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875"/>
          <c:y val="0.16525"/>
          <c:w val="0.94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'[1]Gini Inequality Model'!$E$87:$E$97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Model'!$F$87:$F$97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Model'!$E$87:$E$97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Model'!$C$559:$C$569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  <c:smooth val="0"/>
        </c:ser>
        <c:marker val="1"/>
        <c:axId val="35828427"/>
        <c:axId val="54020388"/>
      </c:lineChart>
      <c:catAx>
        <c:axId val="358284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020388"/>
        <c:crosses val="autoZero"/>
        <c:auto val="0"/>
        <c:lblOffset val="100"/>
        <c:noMultiLvlLbl val="0"/>
      </c:catAx>
      <c:valAx>
        <c:axId val="54020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82842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Gini Inequality Model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775"/>
          <c:y val="0.18225"/>
          <c:w val="0.9245"/>
          <c:h val="0.72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'[1]Gini Inequality Model'!$E$115:$E$125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Model'!$F$115:$F$125</c:f>
              <c:numCache>
                <c:ptCount val="11"/>
                <c:pt idx="0">
                  <c:v>0</c:v>
                </c:pt>
                <c:pt idx="1">
                  <c:v>3.4245089216849784E-05</c:v>
                </c:pt>
                <c:pt idx="2">
                  <c:v>9.514242626611971E-05</c:v>
                </c:pt>
                <c:pt idx="3">
                  <c:v>0.00022019663194139155</c:v>
                </c:pt>
                <c:pt idx="4">
                  <c:v>0.000527610391336155</c:v>
                </c:pt>
                <c:pt idx="5">
                  <c:v>0.0014738574705934837</c:v>
                </c:pt>
                <c:pt idx="6">
                  <c:v>0.005331803204074112</c:v>
                </c:pt>
                <c:pt idx="7">
                  <c:v>0.02768273161946682</c:v>
                </c:pt>
                <c:pt idx="8">
                  <c:v>0.22857808138932595</c:v>
                </c:pt>
                <c:pt idx="9">
                  <c:v>3.35510937223569</c:v>
                </c:pt>
                <c:pt idx="10">
                  <c:v>100</c:v>
                </c:pt>
              </c:numCache>
            </c:numRef>
          </c: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Model'!$E$115:$E$125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Model'!$C$571:$C$581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  <c:smooth val="0"/>
        </c:ser>
        <c:marker val="1"/>
        <c:axId val="16421445"/>
        <c:axId val="13575278"/>
      </c:lineChart>
      <c:catAx>
        <c:axId val="1642144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3575278"/>
        <c:crosses val="autoZero"/>
        <c:auto val="0"/>
        <c:lblOffset val="100"/>
        <c:noMultiLvlLbl val="0"/>
      </c:catAx>
      <c:valAx>
        <c:axId val="13575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42144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Income Growth Rates and Income Inequality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775"/>
          <c:y val="0.1305"/>
          <c:w val="0.94425"/>
          <c:h val="0.79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'[1]Gini Inequality Model'!$D$142:$D$166</c:f>
              <c:numCache>
                <c:ptCount val="2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</c:numCache>
            </c:numRef>
          </c:cat>
          <c:val>
            <c:numRef>
              <c:f>'[1]Gini Inequality Model'!$E$142:$E$166</c:f>
              <c:numCache>
                <c:ptCount val="25"/>
                <c:pt idx="0">
                  <c:v>0.0023675993216865088</c:v>
                </c:pt>
                <c:pt idx="1">
                  <c:v>0.010233769079658783</c:v>
                </c:pt>
                <c:pt idx="2">
                  <c:v>0.024816891628014925</c:v>
                </c:pt>
                <c:pt idx="3">
                  <c:v>0.047380153008038994</c:v>
                </c:pt>
                <c:pt idx="4">
                  <c:v>0.07912991663913027</c:v>
                </c:pt>
                <c:pt idx="5">
                  <c:v>0.12106579252311744</c:v>
                </c:pt>
                <c:pt idx="6">
                  <c:v>0.17378355047038696</c:v>
                </c:pt>
                <c:pt idx="7">
                  <c:v>0.23724772503522695</c:v>
                </c:pt>
                <c:pt idx="8">
                  <c:v>0.3105731484416483</c:v>
                </c:pt>
                <c:pt idx="9">
                  <c:v>0.3918779589922339</c:v>
                </c:pt>
                <c:pt idx="10">
                  <c:v>0.4782825481609695</c:v>
                </c:pt>
                <c:pt idx="11">
                  <c:v>0.5661138036980979</c:v>
                </c:pt>
                <c:pt idx="12">
                  <c:v>0.6513229597878485</c:v>
                </c:pt>
                <c:pt idx="13">
                  <c:v>0.7300488028584677</c:v>
                </c:pt>
                <c:pt idx="14">
                  <c:v>0.799189113145466</c:v>
                </c:pt>
                <c:pt idx="15">
                  <c:v>0.8568221976210851</c:v>
                </c:pt>
                <c:pt idx="16">
                  <c:v>0.9023658632658812</c:v>
                </c:pt>
                <c:pt idx="17">
                  <c:v>0.9364533089922704</c:v>
                </c:pt>
                <c:pt idx="18">
                  <c:v>0.960597785162021</c:v>
                </c:pt>
                <c:pt idx="19">
                  <c:v>0.9767690063378947</c:v>
                </c:pt>
                <c:pt idx="20">
                  <c:v>0.9870012230251379</c:v>
                </c:pt>
                <c:pt idx="21">
                  <c:v>0.9931109894877943</c:v>
                </c:pt>
                <c:pt idx="22">
                  <c:v>0.9965492747823325</c:v>
                </c:pt>
                <c:pt idx="23">
                  <c:v>0.998370042717968</c:v>
                </c:pt>
                <c:pt idx="24">
                  <c:v>0.9992757498389435</c:v>
                </c:pt>
              </c:numCache>
            </c:numRef>
          </c:val>
          <c:smooth val="1"/>
        </c:ser>
        <c:marker val="1"/>
        <c:axId val="55068639"/>
        <c:axId val="25855704"/>
      </c:lineChart>
      <c:catAx>
        <c:axId val="55068639"/>
        <c:scaling>
          <c:orientation val="minMax"/>
        </c:scaling>
        <c:axPos val="b"/>
        <c:majorGridlines/>
        <c:delete val="0"/>
        <c:numFmt formatCode="0%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5855704"/>
        <c:crosses val="autoZero"/>
        <c:auto val="0"/>
        <c:lblOffset val="100"/>
        <c:noMultiLvlLbl val="0"/>
      </c:catAx>
      <c:valAx>
        <c:axId val="25855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506863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Normal Distribution - Series A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925"/>
          <c:y val="0.1665"/>
          <c:w val="0.94125"/>
          <c:h val="0.7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'[1]Gini Inequality Model'!$D$460:$D$652</c:f>
              <c:numCache>
                <c:ptCount val="193"/>
                <c:pt idx="0">
                  <c:v>-44</c:v>
                </c:pt>
                <c:pt idx="1">
                  <c:v>-43</c:v>
                </c:pt>
                <c:pt idx="2">
                  <c:v>-42</c:v>
                </c:pt>
                <c:pt idx="3">
                  <c:v>-41</c:v>
                </c:pt>
                <c:pt idx="4">
                  <c:v>-40</c:v>
                </c:pt>
                <c:pt idx="5">
                  <c:v>-39</c:v>
                </c:pt>
                <c:pt idx="6">
                  <c:v>-38</c:v>
                </c:pt>
                <c:pt idx="7">
                  <c:v>-37</c:v>
                </c:pt>
                <c:pt idx="8">
                  <c:v>-36</c:v>
                </c:pt>
                <c:pt idx="9">
                  <c:v>-35</c:v>
                </c:pt>
                <c:pt idx="10">
                  <c:v>-34</c:v>
                </c:pt>
                <c:pt idx="11">
                  <c:v>-33</c:v>
                </c:pt>
                <c:pt idx="12">
                  <c:v>-32</c:v>
                </c:pt>
                <c:pt idx="13">
                  <c:v>-31</c:v>
                </c:pt>
                <c:pt idx="14">
                  <c:v>-30</c:v>
                </c:pt>
                <c:pt idx="15">
                  <c:v>-29</c:v>
                </c:pt>
                <c:pt idx="16">
                  <c:v>-28</c:v>
                </c:pt>
                <c:pt idx="17">
                  <c:v>-27</c:v>
                </c:pt>
                <c:pt idx="18">
                  <c:v>-26</c:v>
                </c:pt>
                <c:pt idx="19">
                  <c:v>-25</c:v>
                </c:pt>
                <c:pt idx="20">
                  <c:v>-24</c:v>
                </c:pt>
                <c:pt idx="21">
                  <c:v>-23</c:v>
                </c:pt>
                <c:pt idx="22">
                  <c:v>-22</c:v>
                </c:pt>
                <c:pt idx="23">
                  <c:v>-21</c:v>
                </c:pt>
                <c:pt idx="24">
                  <c:v>-20</c:v>
                </c:pt>
                <c:pt idx="25">
                  <c:v>-19</c:v>
                </c:pt>
                <c:pt idx="26">
                  <c:v>-18</c:v>
                </c:pt>
                <c:pt idx="27">
                  <c:v>-17</c:v>
                </c:pt>
                <c:pt idx="28">
                  <c:v>-16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30</c:v>
                </c:pt>
                <c:pt idx="75">
                  <c:v>31</c:v>
                </c:pt>
                <c:pt idx="76">
                  <c:v>32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36</c:v>
                </c:pt>
                <c:pt idx="81">
                  <c:v>37</c:v>
                </c:pt>
                <c:pt idx="82">
                  <c:v>38</c:v>
                </c:pt>
                <c:pt idx="83">
                  <c:v>39</c:v>
                </c:pt>
                <c:pt idx="84">
                  <c:v>40</c:v>
                </c:pt>
                <c:pt idx="85">
                  <c:v>41</c:v>
                </c:pt>
                <c:pt idx="86">
                  <c:v>42</c:v>
                </c:pt>
                <c:pt idx="87">
                  <c:v>43</c:v>
                </c:pt>
                <c:pt idx="88">
                  <c:v>44</c:v>
                </c:pt>
                <c:pt idx="89">
                  <c:v>45</c:v>
                </c:pt>
                <c:pt idx="90">
                  <c:v>46</c:v>
                </c:pt>
                <c:pt idx="91">
                  <c:v>47</c:v>
                </c:pt>
                <c:pt idx="92">
                  <c:v>48</c:v>
                </c:pt>
                <c:pt idx="93">
                  <c:v>49</c:v>
                </c:pt>
                <c:pt idx="94">
                  <c:v>50</c:v>
                </c:pt>
                <c:pt idx="95">
                  <c:v>51</c:v>
                </c:pt>
                <c:pt idx="96">
                  <c:v>52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56</c:v>
                </c:pt>
                <c:pt idx="101">
                  <c:v>57</c:v>
                </c:pt>
                <c:pt idx="102">
                  <c:v>58</c:v>
                </c:pt>
                <c:pt idx="103">
                  <c:v>59</c:v>
                </c:pt>
                <c:pt idx="104">
                  <c:v>60</c:v>
                </c:pt>
                <c:pt idx="105">
                  <c:v>61</c:v>
                </c:pt>
                <c:pt idx="106">
                  <c:v>62</c:v>
                </c:pt>
                <c:pt idx="107">
                  <c:v>63</c:v>
                </c:pt>
                <c:pt idx="108">
                  <c:v>64</c:v>
                </c:pt>
                <c:pt idx="109">
                  <c:v>65</c:v>
                </c:pt>
                <c:pt idx="110">
                  <c:v>66</c:v>
                </c:pt>
                <c:pt idx="111">
                  <c:v>67</c:v>
                </c:pt>
                <c:pt idx="112">
                  <c:v>68</c:v>
                </c:pt>
                <c:pt idx="113">
                  <c:v>69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74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  <c:pt idx="128">
                  <c:v>84</c:v>
                </c:pt>
                <c:pt idx="129">
                  <c:v>85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92</c:v>
                </c:pt>
                <c:pt idx="137">
                  <c:v>93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97</c:v>
                </c:pt>
                <c:pt idx="142">
                  <c:v>98</c:v>
                </c:pt>
                <c:pt idx="143">
                  <c:v>99</c:v>
                </c:pt>
                <c:pt idx="144">
                  <c:v>100</c:v>
                </c:pt>
                <c:pt idx="145">
                  <c:v>101</c:v>
                </c:pt>
                <c:pt idx="146">
                  <c:v>102</c:v>
                </c:pt>
                <c:pt idx="147">
                  <c:v>103</c:v>
                </c:pt>
                <c:pt idx="148">
                  <c:v>104</c:v>
                </c:pt>
                <c:pt idx="149">
                  <c:v>105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109</c:v>
                </c:pt>
                <c:pt idx="154">
                  <c:v>110</c:v>
                </c:pt>
                <c:pt idx="155">
                  <c:v>111</c:v>
                </c:pt>
                <c:pt idx="156">
                  <c:v>112</c:v>
                </c:pt>
                <c:pt idx="157">
                  <c:v>113</c:v>
                </c:pt>
                <c:pt idx="158">
                  <c:v>114</c:v>
                </c:pt>
                <c:pt idx="159">
                  <c:v>115</c:v>
                </c:pt>
                <c:pt idx="160">
                  <c:v>116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120</c:v>
                </c:pt>
                <c:pt idx="165">
                  <c:v>121</c:v>
                </c:pt>
                <c:pt idx="166">
                  <c:v>122</c:v>
                </c:pt>
                <c:pt idx="167">
                  <c:v>123</c:v>
                </c:pt>
                <c:pt idx="168">
                  <c:v>124</c:v>
                </c:pt>
                <c:pt idx="169">
                  <c:v>125</c:v>
                </c:pt>
                <c:pt idx="170">
                  <c:v>126</c:v>
                </c:pt>
                <c:pt idx="171">
                  <c:v>127</c:v>
                </c:pt>
                <c:pt idx="172">
                  <c:v>128</c:v>
                </c:pt>
                <c:pt idx="173">
                  <c:v>129</c:v>
                </c:pt>
                <c:pt idx="174">
                  <c:v>130</c:v>
                </c:pt>
                <c:pt idx="175">
                  <c:v>131</c:v>
                </c:pt>
                <c:pt idx="176">
                  <c:v>132</c:v>
                </c:pt>
                <c:pt idx="177">
                  <c:v>133</c:v>
                </c:pt>
                <c:pt idx="178">
                  <c:v>134</c:v>
                </c:pt>
                <c:pt idx="179">
                  <c:v>135</c:v>
                </c:pt>
                <c:pt idx="180">
                  <c:v>136</c:v>
                </c:pt>
                <c:pt idx="181">
                  <c:v>137</c:v>
                </c:pt>
                <c:pt idx="182">
                  <c:v>138</c:v>
                </c:pt>
                <c:pt idx="183">
                  <c:v>139</c:v>
                </c:pt>
                <c:pt idx="184">
                  <c:v>140</c:v>
                </c:pt>
                <c:pt idx="185">
                  <c:v>141</c:v>
                </c:pt>
                <c:pt idx="186">
                  <c:v>142</c:v>
                </c:pt>
                <c:pt idx="187">
                  <c:v>143</c:v>
                </c:pt>
                <c:pt idx="188">
                  <c:v>144</c:v>
                </c:pt>
                <c:pt idx="189">
                  <c:v>145</c:v>
                </c:pt>
                <c:pt idx="190">
                  <c:v>146</c:v>
                </c:pt>
                <c:pt idx="191">
                  <c:v>147</c:v>
                </c:pt>
                <c:pt idx="192">
                  <c:v>148</c:v>
                </c:pt>
              </c:numCache>
            </c:numRef>
          </c:cat>
          <c:val>
            <c:numRef>
              <c:f>'[1]Gini Inequality Model'!$E$460:$E$652</c:f>
              <c:numCache>
                <c:ptCount val="193"/>
                <c:pt idx="0">
                  <c:v>6.829144870947004E-05</c:v>
                </c:pt>
                <c:pt idx="1">
                  <c:v>7.636066060562616E-05</c:v>
                </c:pt>
                <c:pt idx="2">
                  <c:v>8.52819328745701E-05</c:v>
                </c:pt>
                <c:pt idx="3">
                  <c:v>9.513238828283222E-05</c:v>
                </c:pt>
                <c:pt idx="4">
                  <c:v>0.00010599460764266282</c:v>
                </c:pt>
                <c:pt idx="5">
                  <c:v>0.000117956845640487</c:v>
                </c:pt>
                <c:pt idx="6">
                  <c:v>0.0001311132358717848</c:v>
                </c:pt>
                <c:pt idx="7">
                  <c:v>0.00014556398230921512</c:v>
                </c:pt>
                <c:pt idx="8">
                  <c:v>0.00016141553423517065</c:v>
                </c:pt>
                <c:pt idx="9">
                  <c:v>0.00017878074148198144</c:v>
                </c:pt>
                <c:pt idx="10">
                  <c:v>0.00019777898664566845</c:v>
                </c:pt>
                <c:pt idx="11">
                  <c:v>0.00021853629077565117</c:v>
                </c:pt>
                <c:pt idx="12">
                  <c:v>0.00024118538889649293</c:v>
                </c:pt>
                <c:pt idx="13">
                  <c:v>0.0002658657715921113</c:v>
                </c:pt>
                <c:pt idx="14">
                  <c:v>0.00029272368878153983</c:v>
                </c:pt>
                <c:pt idx="15">
                  <c:v>0.00032191211174196674</c:v>
                </c:pt>
                <c:pt idx="16">
                  <c:v>0.00035359064939315024</c:v>
                </c:pt>
                <c:pt idx="17">
                  <c:v>0.0003879254148511746</c:v>
                </c:pt>
                <c:pt idx="18">
                  <c:v>0.00042508883829248887</c:v>
                </c:pt>
                <c:pt idx="19">
                  <c:v>0.0004652594222448632</c:v>
                </c:pt>
                <c:pt idx="20">
                  <c:v>0.0005086214355436589</c:v>
                </c:pt>
                <c:pt idx="21">
                  <c:v>0.0005553645423627781</c:v>
                </c:pt>
                <c:pt idx="22">
                  <c:v>0.0006056833629526803</c:v>
                </c:pt>
                <c:pt idx="23">
                  <c:v>0.0006597769629953622</c:v>
                </c:pt>
                <c:pt idx="24">
                  <c:v>0.0007178482688202289</c:v>
                </c:pt>
                <c:pt idx="25">
                  <c:v>0.0007801034061168057</c:v>
                </c:pt>
                <c:pt idx="26">
                  <c:v>0.0008467509602312118</c:v>
                </c:pt>
                <c:pt idx="27">
                  <c:v>0.0009180011566434516</c:v>
                </c:pt>
                <c:pt idx="28">
                  <c:v>0.0009940649607914835</c:v>
                </c:pt>
                <c:pt idx="29">
                  <c:v>0.001075153097034496</c:v>
                </c:pt>
                <c:pt idx="30">
                  <c:v>0.00116147498722978</c:v>
                </c:pt>
                <c:pt idx="31">
                  <c:v>0.0012532376101322294</c:v>
                </c:pt>
                <c:pt idx="32">
                  <c:v>0.0013506442836090193</c:v>
                </c:pt>
                <c:pt idx="33">
                  <c:v>0.001453893372489699</c:v>
                </c:pt>
                <c:pt idx="34">
                  <c:v>0.001563176925738231</c:v>
                </c:pt>
                <c:pt idx="35">
                  <c:v>0.0016786792475318305</c:v>
                </c:pt>
                <c:pt idx="36">
                  <c:v>0.0018005754077543643</c:v>
                </c:pt>
                <c:pt idx="37">
                  <c:v>0.0019290296983512456</c:v>
                </c:pt>
                <c:pt idx="38">
                  <c:v>0.002064194042939022</c:v>
                </c:pt>
                <c:pt idx="39">
                  <c:v>0.002206206368006281</c:v>
                </c:pt>
                <c:pt idx="40">
                  <c:v>0.002355188944972379</c:v>
                </c:pt>
                <c:pt idx="41">
                  <c:v>0.0025112467132757266</c:v>
                </c:pt>
                <c:pt idx="42">
                  <c:v>0.0026744655955320148</c:v>
                </c:pt>
                <c:pt idx="43">
                  <c:v>0.0028449108166228774</c:v>
                </c:pt>
                <c:pt idx="44">
                  <c:v>0.003022625239334579</c:v>
                </c:pt>
                <c:pt idx="45">
                  <c:v>0.003207627729852052</c:v>
                </c:pt>
                <c:pt idx="46">
                  <c:v>0.0033999115670135167</c:v>
                </c:pt>
                <c:pt idx="47">
                  <c:v>0.003599442909732949</c:v>
                </c:pt>
                <c:pt idx="48">
                  <c:v>0.0038061593373901075</c:v>
                </c:pt>
                <c:pt idx="49">
                  <c:v>0.004019968478259545</c:v>
                </c:pt>
                <c:pt idx="50">
                  <c:v>0.004240746741190834</c:v>
                </c:pt>
                <c:pt idx="51">
                  <c:v>0.00446833816575266</c:v>
                </c:pt>
                <c:pt idx="52">
                  <c:v>0.00470255340590557</c:v>
                </c:pt>
                <c:pt idx="53">
                  <c:v>0.0049431688619648905</c:v>
                </c:pt>
                <c:pt idx="54">
                  <c:v>0.005189925975151725</c:v>
                </c:pt>
                <c:pt idx="55">
                  <c:v>0.005442530698402036</c:v>
                </c:pt>
                <c:pt idx="56">
                  <c:v>0.0057006531563100525</c:v>
                </c:pt>
                <c:pt idx="57">
                  <c:v>0.00596392750612257</c:v>
                </c:pt>
                <c:pt idx="58">
                  <c:v>0.006231952010577301</c:v>
                </c:pt>
                <c:pt idx="59">
                  <c:v>0.006504289332095489</c:v>
                </c:pt>
                <c:pt idx="60">
                  <c:v>0.006780467056402976</c:v>
                </c:pt>
                <c:pt idx="61">
                  <c:v>0.007059978452073109</c:v>
                </c:pt>
                <c:pt idx="62">
                  <c:v>0.0073422834707702325</c:v>
                </c:pt>
                <c:pt idx="63">
                  <c:v>0.007626809991136582</c:v>
                </c:pt>
                <c:pt idx="64">
                  <c:v>0.007912955307323149</c:v>
                </c:pt>
                <c:pt idx="65">
                  <c:v>0.008200087861133007</c:v>
                </c:pt>
                <c:pt idx="66">
                  <c:v>0.008487549214642492</c:v>
                </c:pt>
                <c:pt idx="67">
                  <c:v>0.008774656258011266</c:v>
                </c:pt>
                <c:pt idx="68">
                  <c:v>0.009060703645008283</c:v>
                </c:pt>
                <c:pt idx="69">
                  <c:v>0.009344966446589895</c:v>
                </c:pt>
                <c:pt idx="70">
                  <c:v>0.009626703010691708</c:v>
                </c:pt>
                <c:pt idx="71">
                  <c:v>0.009905158014262344</c:v>
                </c:pt>
                <c:pt idx="72">
                  <c:v>0.010179565691498678</c:v>
                </c:pt>
                <c:pt idx="73">
                  <c:v>0.010449153220263453</c:v>
                </c:pt>
                <c:pt idx="74">
                  <c:v>0.010713144246801481</c:v>
                </c:pt>
                <c:pt idx="75">
                  <c:v>0.010970762527143215</c:v>
                </c:pt>
                <c:pt idx="76">
                  <c:v>0.011221235662017463</c:v>
                </c:pt>
                <c:pt idx="77">
                  <c:v>0.011463798900709027</c:v>
                </c:pt>
                <c:pt idx="78">
                  <c:v>0.011697698988112395</c:v>
                </c:pt>
                <c:pt idx="79">
                  <c:v>0.01192219802826648</c:v>
                </c:pt>
                <c:pt idx="80">
                  <c:v>0.012136577336923846</c:v>
                </c:pt>
                <c:pt idx="81">
                  <c:v>0.012340141255223576</c:v>
                </c:pt>
                <c:pt idx="82">
                  <c:v>0.01253222089631054</c:v>
                </c:pt>
                <c:pt idx="83">
                  <c:v>0.01271217779678295</c:v>
                </c:pt>
                <c:pt idx="84">
                  <c:v>0.012879407445158877</c:v>
                </c:pt>
                <c:pt idx="85">
                  <c:v>0.013033342660132714</c:v>
                </c:pt>
                <c:pt idx="86">
                  <c:v>0.013173456792242109</c:v>
                </c:pt>
                <c:pt idx="87">
                  <c:v>0.013299266723679794</c:v>
                </c:pt>
                <c:pt idx="88">
                  <c:v>0.01341033564235455</c:v>
                </c:pt>
                <c:pt idx="89">
                  <c:v>0.013506275567919961</c:v>
                </c:pt>
                <c:pt idx="90">
                  <c:v>0.013586749609333648</c:v>
                </c:pt>
                <c:pt idx="91">
                  <c:v>0.013651473935566514</c:v>
                </c:pt>
                <c:pt idx="92">
                  <c:v>0.013700219443330316</c:v>
                </c:pt>
                <c:pt idx="93">
                  <c:v>0.013732813108110722</c:v>
                </c:pt>
                <c:pt idx="94">
                  <c:v>0.013749139007356352</c:v>
                </c:pt>
                <c:pt idx="95">
                  <c:v>0.013749139007356352</c:v>
                </c:pt>
                <c:pt idx="96">
                  <c:v>0.013732813108110722</c:v>
                </c:pt>
                <c:pt idx="97">
                  <c:v>0.013700219443330316</c:v>
                </c:pt>
                <c:pt idx="98">
                  <c:v>0.013651473935566514</c:v>
                </c:pt>
                <c:pt idx="99">
                  <c:v>0.013586749609333648</c:v>
                </c:pt>
                <c:pt idx="100">
                  <c:v>0.013506275567919961</c:v>
                </c:pt>
                <c:pt idx="101">
                  <c:v>0.01341033564235455</c:v>
                </c:pt>
                <c:pt idx="102">
                  <c:v>0.013299266723679794</c:v>
                </c:pt>
                <c:pt idx="103">
                  <c:v>0.013173456792242109</c:v>
                </c:pt>
                <c:pt idx="104">
                  <c:v>0.013033342660132714</c:v>
                </c:pt>
                <c:pt idx="105">
                  <c:v>0.012879407445158877</c:v>
                </c:pt>
                <c:pt idx="106">
                  <c:v>0.01271217779678295</c:v>
                </c:pt>
                <c:pt idx="107">
                  <c:v>0.01253222089631054</c:v>
                </c:pt>
                <c:pt idx="108">
                  <c:v>0.012340141255223576</c:v>
                </c:pt>
                <c:pt idx="109">
                  <c:v>0.012136577336923846</c:v>
                </c:pt>
                <c:pt idx="110">
                  <c:v>0.01192219802826648</c:v>
                </c:pt>
                <c:pt idx="111">
                  <c:v>0.011697698988112395</c:v>
                </c:pt>
                <c:pt idx="112">
                  <c:v>0.011463798900709027</c:v>
                </c:pt>
                <c:pt idx="113">
                  <c:v>0.011221235662017463</c:v>
                </c:pt>
                <c:pt idx="114">
                  <c:v>0.010970762527143215</c:v>
                </c:pt>
                <c:pt idx="115">
                  <c:v>0.010713144246801481</c:v>
                </c:pt>
                <c:pt idx="116">
                  <c:v>0.010449153220263453</c:v>
                </c:pt>
                <c:pt idx="117">
                  <c:v>0.010179565691498678</c:v>
                </c:pt>
                <c:pt idx="118">
                  <c:v>0.009905158014262344</c:v>
                </c:pt>
                <c:pt idx="119">
                  <c:v>0.009626703010691708</c:v>
                </c:pt>
                <c:pt idx="120">
                  <c:v>0.009344966446589895</c:v>
                </c:pt>
                <c:pt idx="121">
                  <c:v>0.009060703645008283</c:v>
                </c:pt>
                <c:pt idx="122">
                  <c:v>0.008774656258011266</c:v>
                </c:pt>
                <c:pt idx="123">
                  <c:v>0.008487549214642492</c:v>
                </c:pt>
                <c:pt idx="124">
                  <c:v>0.008200087861133007</c:v>
                </c:pt>
                <c:pt idx="125">
                  <c:v>0.007912955307323149</c:v>
                </c:pt>
                <c:pt idx="126">
                  <c:v>0.007626809991136582</c:v>
                </c:pt>
                <c:pt idx="127">
                  <c:v>0.0073422834707702325</c:v>
                </c:pt>
                <c:pt idx="128">
                  <c:v>0.007059978452073109</c:v>
                </c:pt>
                <c:pt idx="129">
                  <c:v>0.006780467056402976</c:v>
                </c:pt>
                <c:pt idx="130">
                  <c:v>0.006504289332095489</c:v>
                </c:pt>
                <c:pt idx="131">
                  <c:v>0.006231952010577301</c:v>
                </c:pt>
                <c:pt idx="132">
                  <c:v>0.00596392750612257</c:v>
                </c:pt>
                <c:pt idx="133">
                  <c:v>0.0057006531563100525</c:v>
                </c:pt>
                <c:pt idx="134">
                  <c:v>0.005442530698402036</c:v>
                </c:pt>
                <c:pt idx="135">
                  <c:v>0.005189925975151725</c:v>
                </c:pt>
                <c:pt idx="136">
                  <c:v>0.0049431688619648905</c:v>
                </c:pt>
                <c:pt idx="137">
                  <c:v>0.00470255340590557</c:v>
                </c:pt>
                <c:pt idx="138">
                  <c:v>0.00446833816575266</c:v>
                </c:pt>
                <c:pt idx="139">
                  <c:v>0.004240746741190834</c:v>
                </c:pt>
                <c:pt idx="140">
                  <c:v>0.004019968478259545</c:v>
                </c:pt>
                <c:pt idx="141">
                  <c:v>0.0038061593373901075</c:v>
                </c:pt>
                <c:pt idx="142">
                  <c:v>0.003599442909732949</c:v>
                </c:pt>
                <c:pt idx="143">
                  <c:v>0.0033999115670135167</c:v>
                </c:pt>
                <c:pt idx="144">
                  <c:v>0.003207627729852052</c:v>
                </c:pt>
                <c:pt idx="145">
                  <c:v>0.003022625239334579</c:v>
                </c:pt>
                <c:pt idx="146">
                  <c:v>0.0028449108166228774</c:v>
                </c:pt>
                <c:pt idx="147">
                  <c:v>0.0026744655955320148</c:v>
                </c:pt>
                <c:pt idx="148">
                  <c:v>0.0025112467132757266</c:v>
                </c:pt>
                <c:pt idx="149">
                  <c:v>0.002355188944972379</c:v>
                </c:pt>
                <c:pt idx="150">
                  <c:v>0.002206206368006281</c:v>
                </c:pt>
                <c:pt idx="151">
                  <c:v>0.002064194042939022</c:v>
                </c:pt>
                <c:pt idx="152">
                  <c:v>0.0019290296983512456</c:v>
                </c:pt>
                <c:pt idx="153">
                  <c:v>0.0018005754077543643</c:v>
                </c:pt>
                <c:pt idx="154">
                  <c:v>0.0016786792475318305</c:v>
                </c:pt>
                <c:pt idx="155">
                  <c:v>0.001563176925738231</c:v>
                </c:pt>
                <c:pt idx="156">
                  <c:v>0.001453893372489699</c:v>
                </c:pt>
                <c:pt idx="157">
                  <c:v>0.0013506442836090193</c:v>
                </c:pt>
                <c:pt idx="158">
                  <c:v>0.0012532376101322294</c:v>
                </c:pt>
                <c:pt idx="159">
                  <c:v>0.00116147498722978</c:v>
                </c:pt>
                <c:pt idx="160">
                  <c:v>0.001075153097034496</c:v>
                </c:pt>
                <c:pt idx="161">
                  <c:v>0.0009940649607914835</c:v>
                </c:pt>
                <c:pt idx="162">
                  <c:v>0.0009180011566434516</c:v>
                </c:pt>
                <c:pt idx="163">
                  <c:v>0.0008467509602312118</c:v>
                </c:pt>
                <c:pt idx="164">
                  <c:v>0.0007801034061168057</c:v>
                </c:pt>
                <c:pt idx="165">
                  <c:v>0.0007178482688202289</c:v>
                </c:pt>
                <c:pt idx="166">
                  <c:v>0.0006597769629953622</c:v>
                </c:pt>
                <c:pt idx="167">
                  <c:v>0.0006056833629526803</c:v>
                </c:pt>
                <c:pt idx="168">
                  <c:v>0.0005553645423627781</c:v>
                </c:pt>
                <c:pt idx="169">
                  <c:v>0.0005086214355436589</c:v>
                </c:pt>
                <c:pt idx="170">
                  <c:v>0.0004652594222448632</c:v>
                </c:pt>
                <c:pt idx="171">
                  <c:v>0.00042508883829248887</c:v>
                </c:pt>
                <c:pt idx="172">
                  <c:v>0.0003879254148511746</c:v>
                </c:pt>
                <c:pt idx="173">
                  <c:v>0.00035359064939315024</c:v>
                </c:pt>
                <c:pt idx="174">
                  <c:v>0.00032191211174196674</c:v>
                </c:pt>
                <c:pt idx="175">
                  <c:v>0.00029272368878153983</c:v>
                </c:pt>
                <c:pt idx="176">
                  <c:v>0.0002658657715921113</c:v>
                </c:pt>
                <c:pt idx="177">
                  <c:v>0.00024118538889649293</c:v>
                </c:pt>
                <c:pt idx="178">
                  <c:v>0.00021853629077565117</c:v>
                </c:pt>
                <c:pt idx="179">
                  <c:v>0.00019777898664566845</c:v>
                </c:pt>
                <c:pt idx="180">
                  <c:v>0.00017878074148198144</c:v>
                </c:pt>
                <c:pt idx="181">
                  <c:v>0.00016141553423517065</c:v>
                </c:pt>
                <c:pt idx="182">
                  <c:v>0.00014556398230921512</c:v>
                </c:pt>
                <c:pt idx="183">
                  <c:v>0.0001311132358717848</c:v>
                </c:pt>
                <c:pt idx="184">
                  <c:v>0.000117956845640487</c:v>
                </c:pt>
                <c:pt idx="185">
                  <c:v>0.00010599460764266282</c:v>
                </c:pt>
                <c:pt idx="186">
                  <c:v>9.513238828283222E-05</c:v>
                </c:pt>
                <c:pt idx="187">
                  <c:v>8.52819328745701E-05</c:v>
                </c:pt>
                <c:pt idx="188">
                  <c:v>7.636066060562616E-05</c:v>
                </c:pt>
                <c:pt idx="189">
                  <c:v>6.829144870947004E-05</c:v>
                </c:pt>
                <c:pt idx="190">
                  <c:v>6.100240841589339E-05</c:v>
                </c:pt>
                <c:pt idx="191">
                  <c:v>5.44266550503825E-05</c:v>
                </c:pt>
                <c:pt idx="192">
                  <c:v>4.8502074448974E-05</c:v>
                </c:pt>
              </c:numCache>
            </c:numRef>
          </c:val>
          <c:smooth val="0"/>
        </c:ser>
        <c:marker val="1"/>
        <c:axId val="31374745"/>
        <c:axId val="13937250"/>
      </c:lineChart>
      <c:catAx>
        <c:axId val="31374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37250"/>
        <c:crosses val="autoZero"/>
        <c:auto val="0"/>
        <c:lblOffset val="100"/>
        <c:noMultiLvlLbl val="0"/>
      </c:catAx>
      <c:valAx>
        <c:axId val="1393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7474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Distributions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65"/>
          <c:y val="0.15575"/>
          <c:w val="0.945"/>
          <c:h val="0.8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'[1]Gini Inequality Model'!$D$460:$D$652</c:f>
              <c:numCache>
                <c:ptCount val="193"/>
                <c:pt idx="0">
                  <c:v>-44</c:v>
                </c:pt>
                <c:pt idx="1">
                  <c:v>-43</c:v>
                </c:pt>
                <c:pt idx="2">
                  <c:v>-42</c:v>
                </c:pt>
                <c:pt idx="3">
                  <c:v>-41</c:v>
                </c:pt>
                <c:pt idx="4">
                  <c:v>-40</c:v>
                </c:pt>
                <c:pt idx="5">
                  <c:v>-39</c:v>
                </c:pt>
                <c:pt idx="6">
                  <c:v>-38</c:v>
                </c:pt>
                <c:pt idx="7">
                  <c:v>-37</c:v>
                </c:pt>
                <c:pt idx="8">
                  <c:v>-36</c:v>
                </c:pt>
                <c:pt idx="9">
                  <c:v>-35</c:v>
                </c:pt>
                <c:pt idx="10">
                  <c:v>-34</c:v>
                </c:pt>
                <c:pt idx="11">
                  <c:v>-33</c:v>
                </c:pt>
                <c:pt idx="12">
                  <c:v>-32</c:v>
                </c:pt>
                <c:pt idx="13">
                  <c:v>-31</c:v>
                </c:pt>
                <c:pt idx="14">
                  <c:v>-30</c:v>
                </c:pt>
                <c:pt idx="15">
                  <c:v>-29</c:v>
                </c:pt>
                <c:pt idx="16">
                  <c:v>-28</c:v>
                </c:pt>
                <c:pt idx="17">
                  <c:v>-27</c:v>
                </c:pt>
                <c:pt idx="18">
                  <c:v>-26</c:v>
                </c:pt>
                <c:pt idx="19">
                  <c:v>-25</c:v>
                </c:pt>
                <c:pt idx="20">
                  <c:v>-24</c:v>
                </c:pt>
                <c:pt idx="21">
                  <c:v>-23</c:v>
                </c:pt>
                <c:pt idx="22">
                  <c:v>-22</c:v>
                </c:pt>
                <c:pt idx="23">
                  <c:v>-21</c:v>
                </c:pt>
                <c:pt idx="24">
                  <c:v>-20</c:v>
                </c:pt>
                <c:pt idx="25">
                  <c:v>-19</c:v>
                </c:pt>
                <c:pt idx="26">
                  <c:v>-18</c:v>
                </c:pt>
                <c:pt idx="27">
                  <c:v>-17</c:v>
                </c:pt>
                <c:pt idx="28">
                  <c:v>-16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30</c:v>
                </c:pt>
                <c:pt idx="75">
                  <c:v>31</c:v>
                </c:pt>
                <c:pt idx="76">
                  <c:v>32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36</c:v>
                </c:pt>
                <c:pt idx="81">
                  <c:v>37</c:v>
                </c:pt>
                <c:pt idx="82">
                  <c:v>38</c:v>
                </c:pt>
                <c:pt idx="83">
                  <c:v>39</c:v>
                </c:pt>
                <c:pt idx="84">
                  <c:v>40</c:v>
                </c:pt>
                <c:pt idx="85">
                  <c:v>41</c:v>
                </c:pt>
                <c:pt idx="86">
                  <c:v>42</c:v>
                </c:pt>
                <c:pt idx="87">
                  <c:v>43</c:v>
                </c:pt>
                <c:pt idx="88">
                  <c:v>44</c:v>
                </c:pt>
                <c:pt idx="89">
                  <c:v>45</c:v>
                </c:pt>
                <c:pt idx="90">
                  <c:v>46</c:v>
                </c:pt>
                <c:pt idx="91">
                  <c:v>47</c:v>
                </c:pt>
                <c:pt idx="92">
                  <c:v>48</c:v>
                </c:pt>
                <c:pt idx="93">
                  <c:v>49</c:v>
                </c:pt>
                <c:pt idx="94">
                  <c:v>50</c:v>
                </c:pt>
                <c:pt idx="95">
                  <c:v>51</c:v>
                </c:pt>
                <c:pt idx="96">
                  <c:v>52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56</c:v>
                </c:pt>
                <c:pt idx="101">
                  <c:v>57</c:v>
                </c:pt>
                <c:pt idx="102">
                  <c:v>58</c:v>
                </c:pt>
                <c:pt idx="103">
                  <c:v>59</c:v>
                </c:pt>
                <c:pt idx="104">
                  <c:v>60</c:v>
                </c:pt>
                <c:pt idx="105">
                  <c:v>61</c:v>
                </c:pt>
                <c:pt idx="106">
                  <c:v>62</c:v>
                </c:pt>
                <c:pt idx="107">
                  <c:v>63</c:v>
                </c:pt>
                <c:pt idx="108">
                  <c:v>64</c:v>
                </c:pt>
                <c:pt idx="109">
                  <c:v>65</c:v>
                </c:pt>
                <c:pt idx="110">
                  <c:v>66</c:v>
                </c:pt>
                <c:pt idx="111">
                  <c:v>67</c:v>
                </c:pt>
                <c:pt idx="112">
                  <c:v>68</c:v>
                </c:pt>
                <c:pt idx="113">
                  <c:v>69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74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  <c:pt idx="128">
                  <c:v>84</c:v>
                </c:pt>
                <c:pt idx="129">
                  <c:v>85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92</c:v>
                </c:pt>
                <c:pt idx="137">
                  <c:v>93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97</c:v>
                </c:pt>
                <c:pt idx="142">
                  <c:v>98</c:v>
                </c:pt>
                <c:pt idx="143">
                  <c:v>99</c:v>
                </c:pt>
                <c:pt idx="144">
                  <c:v>100</c:v>
                </c:pt>
                <c:pt idx="145">
                  <c:v>101</c:v>
                </c:pt>
                <c:pt idx="146">
                  <c:v>102</c:v>
                </c:pt>
                <c:pt idx="147">
                  <c:v>103</c:v>
                </c:pt>
                <c:pt idx="148">
                  <c:v>104</c:v>
                </c:pt>
                <c:pt idx="149">
                  <c:v>105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109</c:v>
                </c:pt>
                <c:pt idx="154">
                  <c:v>110</c:v>
                </c:pt>
                <c:pt idx="155">
                  <c:v>111</c:v>
                </c:pt>
                <c:pt idx="156">
                  <c:v>112</c:v>
                </c:pt>
                <c:pt idx="157">
                  <c:v>113</c:v>
                </c:pt>
                <c:pt idx="158">
                  <c:v>114</c:v>
                </c:pt>
                <c:pt idx="159">
                  <c:v>115</c:v>
                </c:pt>
                <c:pt idx="160">
                  <c:v>116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120</c:v>
                </c:pt>
                <c:pt idx="165">
                  <c:v>121</c:v>
                </c:pt>
                <c:pt idx="166">
                  <c:v>122</c:v>
                </c:pt>
                <c:pt idx="167">
                  <c:v>123</c:v>
                </c:pt>
                <c:pt idx="168">
                  <c:v>124</c:v>
                </c:pt>
                <c:pt idx="169">
                  <c:v>125</c:v>
                </c:pt>
                <c:pt idx="170">
                  <c:v>126</c:v>
                </c:pt>
                <c:pt idx="171">
                  <c:v>127</c:v>
                </c:pt>
                <c:pt idx="172">
                  <c:v>128</c:v>
                </c:pt>
                <c:pt idx="173">
                  <c:v>129</c:v>
                </c:pt>
                <c:pt idx="174">
                  <c:v>130</c:v>
                </c:pt>
                <c:pt idx="175">
                  <c:v>131</c:v>
                </c:pt>
                <c:pt idx="176">
                  <c:v>132</c:v>
                </c:pt>
                <c:pt idx="177">
                  <c:v>133</c:v>
                </c:pt>
                <c:pt idx="178">
                  <c:v>134</c:v>
                </c:pt>
                <c:pt idx="179">
                  <c:v>135</c:v>
                </c:pt>
                <c:pt idx="180">
                  <c:v>136</c:v>
                </c:pt>
                <c:pt idx="181">
                  <c:v>137</c:v>
                </c:pt>
                <c:pt idx="182">
                  <c:v>138</c:v>
                </c:pt>
                <c:pt idx="183">
                  <c:v>139</c:v>
                </c:pt>
                <c:pt idx="184">
                  <c:v>140</c:v>
                </c:pt>
                <c:pt idx="185">
                  <c:v>141</c:v>
                </c:pt>
                <c:pt idx="186">
                  <c:v>142</c:v>
                </c:pt>
                <c:pt idx="187">
                  <c:v>143</c:v>
                </c:pt>
                <c:pt idx="188">
                  <c:v>144</c:v>
                </c:pt>
                <c:pt idx="189">
                  <c:v>145</c:v>
                </c:pt>
                <c:pt idx="190">
                  <c:v>146</c:v>
                </c:pt>
                <c:pt idx="191">
                  <c:v>147</c:v>
                </c:pt>
                <c:pt idx="192">
                  <c:v>148</c:v>
                </c:pt>
              </c:numCache>
            </c:numRef>
          </c:cat>
          <c:val>
            <c:numRef>
              <c:f>'[1]Gini Inequality Model'!$E$460:$E$652</c:f>
              <c:numCache>
                <c:ptCount val="193"/>
                <c:pt idx="0">
                  <c:v>6.829144870947004E-05</c:v>
                </c:pt>
                <c:pt idx="1">
                  <c:v>7.636066060562616E-05</c:v>
                </c:pt>
                <c:pt idx="2">
                  <c:v>8.52819328745701E-05</c:v>
                </c:pt>
                <c:pt idx="3">
                  <c:v>9.513238828283222E-05</c:v>
                </c:pt>
                <c:pt idx="4">
                  <c:v>0.00010599460764266282</c:v>
                </c:pt>
                <c:pt idx="5">
                  <c:v>0.000117956845640487</c:v>
                </c:pt>
                <c:pt idx="6">
                  <c:v>0.0001311132358717848</c:v>
                </c:pt>
                <c:pt idx="7">
                  <c:v>0.00014556398230921512</c:v>
                </c:pt>
                <c:pt idx="8">
                  <c:v>0.00016141553423517065</c:v>
                </c:pt>
                <c:pt idx="9">
                  <c:v>0.00017878074148198144</c:v>
                </c:pt>
                <c:pt idx="10">
                  <c:v>0.00019777898664566845</c:v>
                </c:pt>
                <c:pt idx="11">
                  <c:v>0.00021853629077565117</c:v>
                </c:pt>
                <c:pt idx="12">
                  <c:v>0.00024118538889649293</c:v>
                </c:pt>
                <c:pt idx="13">
                  <c:v>0.0002658657715921113</c:v>
                </c:pt>
                <c:pt idx="14">
                  <c:v>0.00029272368878153983</c:v>
                </c:pt>
                <c:pt idx="15">
                  <c:v>0.00032191211174196674</c:v>
                </c:pt>
                <c:pt idx="16">
                  <c:v>0.00035359064939315024</c:v>
                </c:pt>
                <c:pt idx="17">
                  <c:v>0.0003879254148511746</c:v>
                </c:pt>
                <c:pt idx="18">
                  <c:v>0.00042508883829248887</c:v>
                </c:pt>
                <c:pt idx="19">
                  <c:v>0.0004652594222448632</c:v>
                </c:pt>
                <c:pt idx="20">
                  <c:v>0.0005086214355436589</c:v>
                </c:pt>
                <c:pt idx="21">
                  <c:v>0.0005553645423627781</c:v>
                </c:pt>
                <c:pt idx="22">
                  <c:v>0.0006056833629526803</c:v>
                </c:pt>
                <c:pt idx="23">
                  <c:v>0.0006597769629953622</c:v>
                </c:pt>
                <c:pt idx="24">
                  <c:v>0.0007178482688202289</c:v>
                </c:pt>
                <c:pt idx="25">
                  <c:v>0.0007801034061168057</c:v>
                </c:pt>
                <c:pt idx="26">
                  <c:v>0.0008467509602312118</c:v>
                </c:pt>
                <c:pt idx="27">
                  <c:v>0.0009180011566434516</c:v>
                </c:pt>
                <c:pt idx="28">
                  <c:v>0.0009940649607914835</c:v>
                </c:pt>
                <c:pt idx="29">
                  <c:v>0.001075153097034496</c:v>
                </c:pt>
                <c:pt idx="30">
                  <c:v>0.00116147498722978</c:v>
                </c:pt>
                <c:pt idx="31">
                  <c:v>0.0012532376101322294</c:v>
                </c:pt>
                <c:pt idx="32">
                  <c:v>0.0013506442836090193</c:v>
                </c:pt>
                <c:pt idx="33">
                  <c:v>0.001453893372489699</c:v>
                </c:pt>
                <c:pt idx="34">
                  <c:v>0.001563176925738231</c:v>
                </c:pt>
                <c:pt idx="35">
                  <c:v>0.0016786792475318305</c:v>
                </c:pt>
                <c:pt idx="36">
                  <c:v>0.0018005754077543643</c:v>
                </c:pt>
                <c:pt idx="37">
                  <c:v>0.0019290296983512456</c:v>
                </c:pt>
                <c:pt idx="38">
                  <c:v>0.002064194042939022</c:v>
                </c:pt>
                <c:pt idx="39">
                  <c:v>0.002206206368006281</c:v>
                </c:pt>
                <c:pt idx="40">
                  <c:v>0.002355188944972379</c:v>
                </c:pt>
                <c:pt idx="41">
                  <c:v>0.0025112467132757266</c:v>
                </c:pt>
                <c:pt idx="42">
                  <c:v>0.0026744655955320148</c:v>
                </c:pt>
                <c:pt idx="43">
                  <c:v>0.0028449108166228774</c:v>
                </c:pt>
                <c:pt idx="44">
                  <c:v>0.003022625239334579</c:v>
                </c:pt>
                <c:pt idx="45">
                  <c:v>0.003207627729852052</c:v>
                </c:pt>
                <c:pt idx="46">
                  <c:v>0.0033999115670135167</c:v>
                </c:pt>
                <c:pt idx="47">
                  <c:v>0.003599442909732949</c:v>
                </c:pt>
                <c:pt idx="48">
                  <c:v>0.0038061593373901075</c:v>
                </c:pt>
                <c:pt idx="49">
                  <c:v>0.004019968478259545</c:v>
                </c:pt>
                <c:pt idx="50">
                  <c:v>0.004240746741190834</c:v>
                </c:pt>
                <c:pt idx="51">
                  <c:v>0.00446833816575266</c:v>
                </c:pt>
                <c:pt idx="52">
                  <c:v>0.00470255340590557</c:v>
                </c:pt>
                <c:pt idx="53">
                  <c:v>0.0049431688619648905</c:v>
                </c:pt>
                <c:pt idx="54">
                  <c:v>0.005189925975151725</c:v>
                </c:pt>
                <c:pt idx="55">
                  <c:v>0.005442530698402036</c:v>
                </c:pt>
                <c:pt idx="56">
                  <c:v>0.0057006531563100525</c:v>
                </c:pt>
                <c:pt idx="57">
                  <c:v>0.00596392750612257</c:v>
                </c:pt>
                <c:pt idx="58">
                  <c:v>0.006231952010577301</c:v>
                </c:pt>
                <c:pt idx="59">
                  <c:v>0.006504289332095489</c:v>
                </c:pt>
                <c:pt idx="60">
                  <c:v>0.006780467056402976</c:v>
                </c:pt>
                <c:pt idx="61">
                  <c:v>0.007059978452073109</c:v>
                </c:pt>
                <c:pt idx="62">
                  <c:v>0.0073422834707702325</c:v>
                </c:pt>
                <c:pt idx="63">
                  <c:v>0.007626809991136582</c:v>
                </c:pt>
                <c:pt idx="64">
                  <c:v>0.007912955307323149</c:v>
                </c:pt>
                <c:pt idx="65">
                  <c:v>0.008200087861133007</c:v>
                </c:pt>
                <c:pt idx="66">
                  <c:v>0.008487549214642492</c:v>
                </c:pt>
                <c:pt idx="67">
                  <c:v>0.008774656258011266</c:v>
                </c:pt>
                <c:pt idx="68">
                  <c:v>0.009060703645008283</c:v>
                </c:pt>
                <c:pt idx="69">
                  <c:v>0.009344966446589895</c:v>
                </c:pt>
                <c:pt idx="70">
                  <c:v>0.009626703010691708</c:v>
                </c:pt>
                <c:pt idx="71">
                  <c:v>0.009905158014262344</c:v>
                </c:pt>
                <c:pt idx="72">
                  <c:v>0.010179565691498678</c:v>
                </c:pt>
                <c:pt idx="73">
                  <c:v>0.010449153220263453</c:v>
                </c:pt>
                <c:pt idx="74">
                  <c:v>0.010713144246801481</c:v>
                </c:pt>
                <c:pt idx="75">
                  <c:v>0.010970762527143215</c:v>
                </c:pt>
                <c:pt idx="76">
                  <c:v>0.011221235662017463</c:v>
                </c:pt>
                <c:pt idx="77">
                  <c:v>0.011463798900709027</c:v>
                </c:pt>
                <c:pt idx="78">
                  <c:v>0.011697698988112395</c:v>
                </c:pt>
                <c:pt idx="79">
                  <c:v>0.01192219802826648</c:v>
                </c:pt>
                <c:pt idx="80">
                  <c:v>0.012136577336923846</c:v>
                </c:pt>
                <c:pt idx="81">
                  <c:v>0.012340141255223576</c:v>
                </c:pt>
                <c:pt idx="82">
                  <c:v>0.01253222089631054</c:v>
                </c:pt>
                <c:pt idx="83">
                  <c:v>0.01271217779678295</c:v>
                </c:pt>
                <c:pt idx="84">
                  <c:v>0.012879407445158877</c:v>
                </c:pt>
                <c:pt idx="85">
                  <c:v>0.013033342660132714</c:v>
                </c:pt>
                <c:pt idx="86">
                  <c:v>0.013173456792242109</c:v>
                </c:pt>
                <c:pt idx="87">
                  <c:v>0.013299266723679794</c:v>
                </c:pt>
                <c:pt idx="88">
                  <c:v>0.01341033564235455</c:v>
                </c:pt>
                <c:pt idx="89">
                  <c:v>0.013506275567919961</c:v>
                </c:pt>
                <c:pt idx="90">
                  <c:v>0.013586749609333648</c:v>
                </c:pt>
                <c:pt idx="91">
                  <c:v>0.013651473935566514</c:v>
                </c:pt>
                <c:pt idx="92">
                  <c:v>0.013700219443330316</c:v>
                </c:pt>
                <c:pt idx="93">
                  <c:v>0.013732813108110722</c:v>
                </c:pt>
                <c:pt idx="94">
                  <c:v>0.013749139007356352</c:v>
                </c:pt>
                <c:pt idx="95">
                  <c:v>0.013749139007356352</c:v>
                </c:pt>
                <c:pt idx="96">
                  <c:v>0.013732813108110722</c:v>
                </c:pt>
                <c:pt idx="97">
                  <c:v>0.013700219443330316</c:v>
                </c:pt>
                <c:pt idx="98">
                  <c:v>0.013651473935566514</c:v>
                </c:pt>
                <c:pt idx="99">
                  <c:v>0.013586749609333648</c:v>
                </c:pt>
                <c:pt idx="100">
                  <c:v>0.013506275567919961</c:v>
                </c:pt>
                <c:pt idx="101">
                  <c:v>0.01341033564235455</c:v>
                </c:pt>
                <c:pt idx="102">
                  <c:v>0.013299266723679794</c:v>
                </c:pt>
                <c:pt idx="103">
                  <c:v>0.013173456792242109</c:v>
                </c:pt>
                <c:pt idx="104">
                  <c:v>0.013033342660132714</c:v>
                </c:pt>
                <c:pt idx="105">
                  <c:v>0.012879407445158877</c:v>
                </c:pt>
                <c:pt idx="106">
                  <c:v>0.01271217779678295</c:v>
                </c:pt>
                <c:pt idx="107">
                  <c:v>0.01253222089631054</c:v>
                </c:pt>
                <c:pt idx="108">
                  <c:v>0.012340141255223576</c:v>
                </c:pt>
                <c:pt idx="109">
                  <c:v>0.012136577336923846</c:v>
                </c:pt>
                <c:pt idx="110">
                  <c:v>0.01192219802826648</c:v>
                </c:pt>
                <c:pt idx="111">
                  <c:v>0.011697698988112395</c:v>
                </c:pt>
                <c:pt idx="112">
                  <c:v>0.011463798900709027</c:v>
                </c:pt>
                <c:pt idx="113">
                  <c:v>0.011221235662017463</c:v>
                </c:pt>
                <c:pt idx="114">
                  <c:v>0.010970762527143215</c:v>
                </c:pt>
                <c:pt idx="115">
                  <c:v>0.010713144246801481</c:v>
                </c:pt>
                <c:pt idx="116">
                  <c:v>0.010449153220263453</c:v>
                </c:pt>
                <c:pt idx="117">
                  <c:v>0.010179565691498678</c:v>
                </c:pt>
                <c:pt idx="118">
                  <c:v>0.009905158014262344</c:v>
                </c:pt>
                <c:pt idx="119">
                  <c:v>0.009626703010691708</c:v>
                </c:pt>
                <c:pt idx="120">
                  <c:v>0.009344966446589895</c:v>
                </c:pt>
                <c:pt idx="121">
                  <c:v>0.009060703645008283</c:v>
                </c:pt>
                <c:pt idx="122">
                  <c:v>0.008774656258011266</c:v>
                </c:pt>
                <c:pt idx="123">
                  <c:v>0.008487549214642492</c:v>
                </c:pt>
                <c:pt idx="124">
                  <c:v>0.008200087861133007</c:v>
                </c:pt>
                <c:pt idx="125">
                  <c:v>0.007912955307323149</c:v>
                </c:pt>
                <c:pt idx="126">
                  <c:v>0.007626809991136582</c:v>
                </c:pt>
                <c:pt idx="127">
                  <c:v>0.0073422834707702325</c:v>
                </c:pt>
                <c:pt idx="128">
                  <c:v>0.007059978452073109</c:v>
                </c:pt>
                <c:pt idx="129">
                  <c:v>0.006780467056402976</c:v>
                </c:pt>
                <c:pt idx="130">
                  <c:v>0.006504289332095489</c:v>
                </c:pt>
                <c:pt idx="131">
                  <c:v>0.006231952010577301</c:v>
                </c:pt>
                <c:pt idx="132">
                  <c:v>0.00596392750612257</c:v>
                </c:pt>
                <c:pt idx="133">
                  <c:v>0.0057006531563100525</c:v>
                </c:pt>
                <c:pt idx="134">
                  <c:v>0.005442530698402036</c:v>
                </c:pt>
                <c:pt idx="135">
                  <c:v>0.005189925975151725</c:v>
                </c:pt>
                <c:pt idx="136">
                  <c:v>0.0049431688619648905</c:v>
                </c:pt>
                <c:pt idx="137">
                  <c:v>0.00470255340590557</c:v>
                </c:pt>
                <c:pt idx="138">
                  <c:v>0.00446833816575266</c:v>
                </c:pt>
                <c:pt idx="139">
                  <c:v>0.004240746741190834</c:v>
                </c:pt>
                <c:pt idx="140">
                  <c:v>0.004019968478259545</c:v>
                </c:pt>
                <c:pt idx="141">
                  <c:v>0.0038061593373901075</c:v>
                </c:pt>
                <c:pt idx="142">
                  <c:v>0.003599442909732949</c:v>
                </c:pt>
                <c:pt idx="143">
                  <c:v>0.0033999115670135167</c:v>
                </c:pt>
                <c:pt idx="144">
                  <c:v>0.003207627729852052</c:v>
                </c:pt>
                <c:pt idx="145">
                  <c:v>0.003022625239334579</c:v>
                </c:pt>
                <c:pt idx="146">
                  <c:v>0.0028449108166228774</c:v>
                </c:pt>
                <c:pt idx="147">
                  <c:v>0.0026744655955320148</c:v>
                </c:pt>
                <c:pt idx="148">
                  <c:v>0.0025112467132757266</c:v>
                </c:pt>
                <c:pt idx="149">
                  <c:v>0.002355188944972379</c:v>
                </c:pt>
                <c:pt idx="150">
                  <c:v>0.002206206368006281</c:v>
                </c:pt>
                <c:pt idx="151">
                  <c:v>0.002064194042939022</c:v>
                </c:pt>
                <c:pt idx="152">
                  <c:v>0.0019290296983512456</c:v>
                </c:pt>
                <c:pt idx="153">
                  <c:v>0.0018005754077543643</c:v>
                </c:pt>
                <c:pt idx="154">
                  <c:v>0.0016786792475318305</c:v>
                </c:pt>
                <c:pt idx="155">
                  <c:v>0.001563176925738231</c:v>
                </c:pt>
                <c:pt idx="156">
                  <c:v>0.001453893372489699</c:v>
                </c:pt>
                <c:pt idx="157">
                  <c:v>0.0013506442836090193</c:v>
                </c:pt>
                <c:pt idx="158">
                  <c:v>0.0012532376101322294</c:v>
                </c:pt>
                <c:pt idx="159">
                  <c:v>0.00116147498722978</c:v>
                </c:pt>
                <c:pt idx="160">
                  <c:v>0.001075153097034496</c:v>
                </c:pt>
                <c:pt idx="161">
                  <c:v>0.0009940649607914835</c:v>
                </c:pt>
                <c:pt idx="162">
                  <c:v>0.0009180011566434516</c:v>
                </c:pt>
                <c:pt idx="163">
                  <c:v>0.0008467509602312118</c:v>
                </c:pt>
                <c:pt idx="164">
                  <c:v>0.0007801034061168057</c:v>
                </c:pt>
                <c:pt idx="165">
                  <c:v>0.0007178482688202289</c:v>
                </c:pt>
                <c:pt idx="166">
                  <c:v>0.0006597769629953622</c:v>
                </c:pt>
                <c:pt idx="167">
                  <c:v>0.0006056833629526803</c:v>
                </c:pt>
                <c:pt idx="168">
                  <c:v>0.0005553645423627781</c:v>
                </c:pt>
                <c:pt idx="169">
                  <c:v>0.0005086214355436589</c:v>
                </c:pt>
                <c:pt idx="170">
                  <c:v>0.0004652594222448632</c:v>
                </c:pt>
                <c:pt idx="171">
                  <c:v>0.00042508883829248887</c:v>
                </c:pt>
                <c:pt idx="172">
                  <c:v>0.0003879254148511746</c:v>
                </c:pt>
                <c:pt idx="173">
                  <c:v>0.00035359064939315024</c:v>
                </c:pt>
                <c:pt idx="174">
                  <c:v>0.00032191211174196674</c:v>
                </c:pt>
                <c:pt idx="175">
                  <c:v>0.00029272368878153983</c:v>
                </c:pt>
                <c:pt idx="176">
                  <c:v>0.0002658657715921113</c:v>
                </c:pt>
                <c:pt idx="177">
                  <c:v>0.00024118538889649293</c:v>
                </c:pt>
                <c:pt idx="178">
                  <c:v>0.00021853629077565117</c:v>
                </c:pt>
                <c:pt idx="179">
                  <c:v>0.00019777898664566845</c:v>
                </c:pt>
                <c:pt idx="180">
                  <c:v>0.00017878074148198144</c:v>
                </c:pt>
                <c:pt idx="181">
                  <c:v>0.00016141553423517065</c:v>
                </c:pt>
                <c:pt idx="182">
                  <c:v>0.00014556398230921512</c:v>
                </c:pt>
                <c:pt idx="183">
                  <c:v>0.0001311132358717848</c:v>
                </c:pt>
                <c:pt idx="184">
                  <c:v>0.000117956845640487</c:v>
                </c:pt>
                <c:pt idx="185">
                  <c:v>0.00010599460764266282</c:v>
                </c:pt>
                <c:pt idx="186">
                  <c:v>9.513238828283222E-05</c:v>
                </c:pt>
                <c:pt idx="187">
                  <c:v>8.52819328745701E-05</c:v>
                </c:pt>
                <c:pt idx="188">
                  <c:v>7.636066060562616E-05</c:v>
                </c:pt>
                <c:pt idx="189">
                  <c:v>6.829144870947004E-05</c:v>
                </c:pt>
                <c:pt idx="190">
                  <c:v>6.100240841589339E-05</c:v>
                </c:pt>
                <c:pt idx="191">
                  <c:v>5.44266550503825E-05</c:v>
                </c:pt>
                <c:pt idx="192">
                  <c:v>4.8502074448974E-05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Model'!$D$460:$D$652</c:f>
              <c:numCache>
                <c:ptCount val="193"/>
                <c:pt idx="0">
                  <c:v>-44</c:v>
                </c:pt>
                <c:pt idx="1">
                  <c:v>-43</c:v>
                </c:pt>
                <c:pt idx="2">
                  <c:v>-42</c:v>
                </c:pt>
                <c:pt idx="3">
                  <c:v>-41</c:v>
                </c:pt>
                <c:pt idx="4">
                  <c:v>-40</c:v>
                </c:pt>
                <c:pt idx="5">
                  <c:v>-39</c:v>
                </c:pt>
                <c:pt idx="6">
                  <c:v>-38</c:v>
                </c:pt>
                <c:pt idx="7">
                  <c:v>-37</c:v>
                </c:pt>
                <c:pt idx="8">
                  <c:v>-36</c:v>
                </c:pt>
                <c:pt idx="9">
                  <c:v>-35</c:v>
                </c:pt>
                <c:pt idx="10">
                  <c:v>-34</c:v>
                </c:pt>
                <c:pt idx="11">
                  <c:v>-33</c:v>
                </c:pt>
                <c:pt idx="12">
                  <c:v>-32</c:v>
                </c:pt>
                <c:pt idx="13">
                  <c:v>-31</c:v>
                </c:pt>
                <c:pt idx="14">
                  <c:v>-30</c:v>
                </c:pt>
                <c:pt idx="15">
                  <c:v>-29</c:v>
                </c:pt>
                <c:pt idx="16">
                  <c:v>-28</c:v>
                </c:pt>
                <c:pt idx="17">
                  <c:v>-27</c:v>
                </c:pt>
                <c:pt idx="18">
                  <c:v>-26</c:v>
                </c:pt>
                <c:pt idx="19">
                  <c:v>-25</c:v>
                </c:pt>
                <c:pt idx="20">
                  <c:v>-24</c:v>
                </c:pt>
                <c:pt idx="21">
                  <c:v>-23</c:v>
                </c:pt>
                <c:pt idx="22">
                  <c:v>-22</c:v>
                </c:pt>
                <c:pt idx="23">
                  <c:v>-21</c:v>
                </c:pt>
                <c:pt idx="24">
                  <c:v>-20</c:v>
                </c:pt>
                <c:pt idx="25">
                  <c:v>-19</c:v>
                </c:pt>
                <c:pt idx="26">
                  <c:v>-18</c:v>
                </c:pt>
                <c:pt idx="27">
                  <c:v>-17</c:v>
                </c:pt>
                <c:pt idx="28">
                  <c:v>-16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30</c:v>
                </c:pt>
                <c:pt idx="75">
                  <c:v>31</c:v>
                </c:pt>
                <c:pt idx="76">
                  <c:v>32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36</c:v>
                </c:pt>
                <c:pt idx="81">
                  <c:v>37</c:v>
                </c:pt>
                <c:pt idx="82">
                  <c:v>38</c:v>
                </c:pt>
                <c:pt idx="83">
                  <c:v>39</c:v>
                </c:pt>
                <c:pt idx="84">
                  <c:v>40</c:v>
                </c:pt>
                <c:pt idx="85">
                  <c:v>41</c:v>
                </c:pt>
                <c:pt idx="86">
                  <c:v>42</c:v>
                </c:pt>
                <c:pt idx="87">
                  <c:v>43</c:v>
                </c:pt>
                <c:pt idx="88">
                  <c:v>44</c:v>
                </c:pt>
                <c:pt idx="89">
                  <c:v>45</c:v>
                </c:pt>
                <c:pt idx="90">
                  <c:v>46</c:v>
                </c:pt>
                <c:pt idx="91">
                  <c:v>47</c:v>
                </c:pt>
                <c:pt idx="92">
                  <c:v>48</c:v>
                </c:pt>
                <c:pt idx="93">
                  <c:v>49</c:v>
                </c:pt>
                <c:pt idx="94">
                  <c:v>50</c:v>
                </c:pt>
                <c:pt idx="95">
                  <c:v>51</c:v>
                </c:pt>
                <c:pt idx="96">
                  <c:v>52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56</c:v>
                </c:pt>
                <c:pt idx="101">
                  <c:v>57</c:v>
                </c:pt>
                <c:pt idx="102">
                  <c:v>58</c:v>
                </c:pt>
                <c:pt idx="103">
                  <c:v>59</c:v>
                </c:pt>
                <c:pt idx="104">
                  <c:v>60</c:v>
                </c:pt>
                <c:pt idx="105">
                  <c:v>61</c:v>
                </c:pt>
                <c:pt idx="106">
                  <c:v>62</c:v>
                </c:pt>
                <c:pt idx="107">
                  <c:v>63</c:v>
                </c:pt>
                <c:pt idx="108">
                  <c:v>64</c:v>
                </c:pt>
                <c:pt idx="109">
                  <c:v>65</c:v>
                </c:pt>
                <c:pt idx="110">
                  <c:v>66</c:v>
                </c:pt>
                <c:pt idx="111">
                  <c:v>67</c:v>
                </c:pt>
                <c:pt idx="112">
                  <c:v>68</c:v>
                </c:pt>
                <c:pt idx="113">
                  <c:v>69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74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  <c:pt idx="128">
                  <c:v>84</c:v>
                </c:pt>
                <c:pt idx="129">
                  <c:v>85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92</c:v>
                </c:pt>
                <c:pt idx="137">
                  <c:v>93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97</c:v>
                </c:pt>
                <c:pt idx="142">
                  <c:v>98</c:v>
                </c:pt>
                <c:pt idx="143">
                  <c:v>99</c:v>
                </c:pt>
                <c:pt idx="144">
                  <c:v>100</c:v>
                </c:pt>
                <c:pt idx="145">
                  <c:v>101</c:v>
                </c:pt>
                <c:pt idx="146">
                  <c:v>102</c:v>
                </c:pt>
                <c:pt idx="147">
                  <c:v>103</c:v>
                </c:pt>
                <c:pt idx="148">
                  <c:v>104</c:v>
                </c:pt>
                <c:pt idx="149">
                  <c:v>105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109</c:v>
                </c:pt>
                <c:pt idx="154">
                  <c:v>110</c:v>
                </c:pt>
                <c:pt idx="155">
                  <c:v>111</c:v>
                </c:pt>
                <c:pt idx="156">
                  <c:v>112</c:v>
                </c:pt>
                <c:pt idx="157">
                  <c:v>113</c:v>
                </c:pt>
                <c:pt idx="158">
                  <c:v>114</c:v>
                </c:pt>
                <c:pt idx="159">
                  <c:v>115</c:v>
                </c:pt>
                <c:pt idx="160">
                  <c:v>116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120</c:v>
                </c:pt>
                <c:pt idx="165">
                  <c:v>121</c:v>
                </c:pt>
                <c:pt idx="166">
                  <c:v>122</c:v>
                </c:pt>
                <c:pt idx="167">
                  <c:v>123</c:v>
                </c:pt>
                <c:pt idx="168">
                  <c:v>124</c:v>
                </c:pt>
                <c:pt idx="169">
                  <c:v>125</c:v>
                </c:pt>
                <c:pt idx="170">
                  <c:v>126</c:v>
                </c:pt>
                <c:pt idx="171">
                  <c:v>127</c:v>
                </c:pt>
                <c:pt idx="172">
                  <c:v>128</c:v>
                </c:pt>
                <c:pt idx="173">
                  <c:v>129</c:v>
                </c:pt>
                <c:pt idx="174">
                  <c:v>130</c:v>
                </c:pt>
                <c:pt idx="175">
                  <c:v>131</c:v>
                </c:pt>
                <c:pt idx="176">
                  <c:v>132</c:v>
                </c:pt>
                <c:pt idx="177">
                  <c:v>133</c:v>
                </c:pt>
                <c:pt idx="178">
                  <c:v>134</c:v>
                </c:pt>
                <c:pt idx="179">
                  <c:v>135</c:v>
                </c:pt>
                <c:pt idx="180">
                  <c:v>136</c:v>
                </c:pt>
                <c:pt idx="181">
                  <c:v>137</c:v>
                </c:pt>
                <c:pt idx="182">
                  <c:v>138</c:v>
                </c:pt>
                <c:pt idx="183">
                  <c:v>139</c:v>
                </c:pt>
                <c:pt idx="184">
                  <c:v>140</c:v>
                </c:pt>
                <c:pt idx="185">
                  <c:v>141</c:v>
                </c:pt>
                <c:pt idx="186">
                  <c:v>142</c:v>
                </c:pt>
                <c:pt idx="187">
                  <c:v>143</c:v>
                </c:pt>
                <c:pt idx="188">
                  <c:v>144</c:v>
                </c:pt>
                <c:pt idx="189">
                  <c:v>145</c:v>
                </c:pt>
                <c:pt idx="190">
                  <c:v>146</c:v>
                </c:pt>
                <c:pt idx="191">
                  <c:v>147</c:v>
                </c:pt>
                <c:pt idx="192">
                  <c:v>148</c:v>
                </c:pt>
              </c:numCache>
            </c:numRef>
          </c:cat>
          <c:val>
            <c:numRef>
              <c:f>'[1]Gini Inequality Model'!$F$460:$F$652</c:f>
              <c:numCache>
                <c:ptCount val="193"/>
                <c:pt idx="0">
                  <c:v>5.836140449854384E-07</c:v>
                </c:pt>
                <c:pt idx="1">
                  <c:v>7.265220218508233E-07</c:v>
                </c:pt>
                <c:pt idx="2">
                  <c:v>9.023185454488949E-07</c:v>
                </c:pt>
                <c:pt idx="3">
                  <c:v>1.1180443645804811E-06</c:v>
                </c:pt>
                <c:pt idx="4">
                  <c:v>1.3821215641105314E-06</c:v>
                </c:pt>
                <c:pt idx="5">
                  <c:v>1.7045961440348803E-06</c:v>
                </c:pt>
                <c:pt idx="6">
                  <c:v>2.0974171418241925E-06</c:v>
                </c:pt>
                <c:pt idx="7">
                  <c:v>2.5747565828938224E-06</c:v>
                </c:pt>
                <c:pt idx="8">
                  <c:v>3.153374809336418E-06</c:v>
                </c:pt>
                <c:pt idx="9">
                  <c:v>3.8530359700922275E-06</c:v>
                </c:pt>
                <c:pt idx="10">
                  <c:v>4.6969786436422685E-06</c:v>
                </c:pt>
                <c:pt idx="11">
                  <c:v>5.712446692418038E-06</c:v>
                </c:pt>
                <c:pt idx="12">
                  <c:v>6.9312854999614045E-06</c:v>
                </c:pt>
                <c:pt idx="13">
                  <c:v>8.390608699240998E-06</c:v>
                </c:pt>
                <c:pt idx="14">
                  <c:v>1.0133540343638255E-05</c:v>
                </c:pt>
                <c:pt idx="15">
                  <c:v>1.221003717975937E-05</c:v>
                </c:pt>
                <c:pt idx="16">
                  <c:v>1.4677795231114015E-05</c:v>
                </c:pt>
                <c:pt idx="17">
                  <c:v>1.7603244270820897E-05</c:v>
                </c:pt>
                <c:pt idx="18">
                  <c:v>2.10626329266356E-05</c:v>
                </c:pt>
                <c:pt idx="19">
                  <c:v>2.5143206099929074E-05</c:v>
                </c:pt>
                <c:pt idx="20">
                  <c:v>2.9944475070068194E-05</c:v>
                </c:pt>
                <c:pt idx="21">
                  <c:v>3.5579579077219504E-05</c:v>
                </c:pt>
                <c:pt idx="22">
                  <c:v>4.217673531305355E-05</c:v>
                </c:pt>
                <c:pt idx="23">
                  <c:v>4.988077208726877E-05</c:v>
                </c:pt>
                <c:pt idx="24">
                  <c:v>5.8854737470429467E-05</c:v>
                </c:pt>
                <c:pt idx="25">
                  <c:v>6.928157293874913E-05</c:v>
                </c:pt>
                <c:pt idx="26">
                  <c:v>8.136583847004313E-05</c:v>
                </c:pt>
                <c:pt idx="27">
                  <c:v>9.53354721767631E-05</c:v>
                </c:pt>
                <c:pt idx="28">
                  <c:v>0.00011144356393633831</c:v>
                </c:pt>
                <c:pt idx="29">
                  <c:v>0.00012997011862655406</c:v>
                </c:pt>
                <c:pt idx="30">
                  <c:v>0.0001512237805419712</c:v>
                </c:pt>
                <c:pt idx="31">
                  <c:v>0.00017554348641678262</c:v>
                </c:pt>
                <c:pt idx="32">
                  <c:v>0.00020330001028371023</c:v>
                </c:pt>
                <c:pt idx="33">
                  <c:v>0.00023489735924482133</c:v>
                </c:pt>
                <c:pt idx="34">
                  <c:v>0.0002707739752191535</c:v>
                </c:pt>
                <c:pt idx="35">
                  <c:v>0.00031140369397729845</c:v>
                </c:pt>
                <c:pt idx="36">
                  <c:v>0.0003572964093999457</c:v>
                </c:pt>
                <c:pt idx="37">
                  <c:v>0.00040899838804139604</c:v>
                </c:pt>
                <c:pt idx="38">
                  <c:v>0.00046709217688388455</c:v>
                </c:pt>
                <c:pt idx="39">
                  <c:v>0.0005321960457833324</c:v>
                </c:pt>
                <c:pt idx="40">
                  <c:v>0.0006049629056831342</c:v>
                </c:pt>
                <c:pt idx="41">
                  <c:v>0.0006860786443593695</c:v>
                </c:pt>
                <c:pt idx="42">
                  <c:v>0.0007762598234020391</c:v>
                </c:pt>
                <c:pt idx="43">
                  <c:v>0.0008762506834653556</c:v>
                </c:pt>
                <c:pt idx="44">
                  <c:v>0.0009868194096527487</c:v>
                </c:pt>
                <c:pt idx="45">
                  <c:v>0.0011087536153346705</c:v>
                </c:pt>
                <c:pt idx="46">
                  <c:v>0.0012428550107984387</c:v>
                </c:pt>
                <c:pt idx="47">
                  <c:v>0.0013899332329358814</c:v>
                </c:pt>
                <c:pt idx="48">
                  <c:v>0.001550798823685876</c:v>
                </c:pt>
                <c:pt idx="49">
                  <c:v>0.00172625535812224</c:v>
                </c:pt>
                <c:pt idx="50">
                  <c:v>0.0019170907378239452</c:v>
                </c:pt>
                <c:pt idx="51">
                  <c:v>0.002124067681345969</c:v>
                </c:pt>
                <c:pt idx="52">
                  <c:v>0.0023479134610355132</c:v>
                </c:pt>
                <c:pt idx="53">
                  <c:v>0.002589308953867348</c:v>
                </c:pt>
                <c:pt idx="54">
                  <c:v>0.002848877093109628</c:v>
                </c:pt>
                <c:pt idx="55">
                  <c:v>0.003127170827133444</c:v>
                </c:pt>
                <c:pt idx="56">
                  <c:v>0.0034246607111558824</c:v>
                </c:pt>
                <c:pt idx="57">
                  <c:v>0.0037417222767268717</c:v>
                </c:pt>
                <c:pt idx="58">
                  <c:v>0.004078623341871213</c:v>
                </c:pt>
                <c:pt idx="59">
                  <c:v>0.004435511441491692</c:v>
                </c:pt>
                <c:pt idx="60">
                  <c:v>0.004812401572426017</c:v>
                </c:pt>
                <c:pt idx="61">
                  <c:v>0.005209164459927995</c:v>
                </c:pt>
                <c:pt idx="62">
                  <c:v>0.005625515561821628</c:v>
                </c:pt>
                <c:pt idx="63">
                  <c:v>0.006061005032692517</c:v>
                </c:pt>
                <c:pt idx="64">
                  <c:v>0.006515008872810952</c:v>
                </c:pt>
                <c:pt idx="65">
                  <c:v>0.006986721484658971</c:v>
                </c:pt>
                <c:pt idx="66">
                  <c:v>0.007475149853661775</c:v>
                </c:pt>
                <c:pt idx="67">
                  <c:v>0.007979109558789907</c:v>
                </c:pt>
                <c:pt idx="68">
                  <c:v>0.008497222802984058</c:v>
                </c:pt>
                <c:pt idx="69">
                  <c:v>0.00902791863284906</c:v>
                </c:pt>
                <c:pt idx="70">
                  <c:v>0.009569435491869862</c:v>
                </c:pt>
                <c:pt idx="71">
                  <c:v>0.010119826221743814</c:v>
                </c:pt>
                <c:pt idx="72">
                  <c:v>0.010676965592644576</c:v>
                </c:pt>
                <c:pt idx="73">
                  <c:v>0.011238560405800143</c:v>
                </c:pt>
                <c:pt idx="74">
                  <c:v>0.01180216217126276</c:v>
                </c:pt>
                <c:pt idx="75">
                  <c:v>0.012365182320863033</c:v>
                </c:pt>
                <c:pt idx="76">
                  <c:v>0.012924909871861323</c:v>
                </c:pt>
                <c:pt idx="77">
                  <c:v>0.013478531411604976</c:v>
                </c:pt>
                <c:pt idx="78">
                  <c:v>0.014023153228501594</c:v>
                </c:pt>
                <c:pt idx="79">
                  <c:v>0.014555825370799207</c:v>
                </c:pt>
                <c:pt idx="80">
                  <c:v>0.015073567373015307</c:v>
                </c:pt>
                <c:pt idx="81">
                  <c:v>0.015573395351363005</c:v>
                </c:pt>
                <c:pt idx="82">
                  <c:v>0.016052350135135514</c:v>
                </c:pt>
                <c:pt idx="83">
                  <c:v>0.016507526071623813</c:v>
                </c:pt>
                <c:pt idx="84">
                  <c:v>0.016936100118564286</c:v>
                </c:pt>
                <c:pt idx="85">
                  <c:v>0.01733536082104472</c:v>
                </c:pt>
                <c:pt idx="86">
                  <c:v>0.017702736759807457</c:v>
                </c:pt>
                <c:pt idx="87">
                  <c:v>0.0180358240553988</c:v>
                </c:pt>
                <c:pt idx="88">
                  <c:v>0.018332412517879842</c:v>
                </c:pt>
                <c:pt idx="89">
                  <c:v>0.018590510044915947</c:v>
                </c:pt>
                <c:pt idx="90">
                  <c:v>0.01880836489189885</c:v>
                </c:pt>
                <c:pt idx="91">
                  <c:v>0.018984485466041184</c:v>
                </c:pt>
                <c:pt idx="92">
                  <c:v>0.019117657331652996</c:v>
                </c:pt>
                <c:pt idx="93">
                  <c:v>0.019206957155427924</c:v>
                </c:pt>
                <c:pt idx="94">
                  <c:v>0.01925176336773902</c:v>
                </c:pt>
                <c:pt idx="95">
                  <c:v>0.01925176336773902</c:v>
                </c:pt>
                <c:pt idx="96">
                  <c:v>0.019206957155427924</c:v>
                </c:pt>
                <c:pt idx="97">
                  <c:v>0.019117657331652996</c:v>
                </c:pt>
                <c:pt idx="98">
                  <c:v>0.018984485466041184</c:v>
                </c:pt>
                <c:pt idx="99">
                  <c:v>0.01880836489189885</c:v>
                </c:pt>
                <c:pt idx="100">
                  <c:v>0.018590510044915947</c:v>
                </c:pt>
                <c:pt idx="101">
                  <c:v>0.018332412517879842</c:v>
                </c:pt>
                <c:pt idx="102">
                  <c:v>0.0180358240553988</c:v>
                </c:pt>
                <c:pt idx="103">
                  <c:v>0.017702736759807457</c:v>
                </c:pt>
                <c:pt idx="104">
                  <c:v>0.01733536082104472</c:v>
                </c:pt>
                <c:pt idx="105">
                  <c:v>0.016936100118564286</c:v>
                </c:pt>
                <c:pt idx="106">
                  <c:v>0.016507526071623813</c:v>
                </c:pt>
                <c:pt idx="107">
                  <c:v>0.016052350135135514</c:v>
                </c:pt>
                <c:pt idx="108">
                  <c:v>0.015573395351363005</c:v>
                </c:pt>
                <c:pt idx="109">
                  <c:v>0.015073567373015307</c:v>
                </c:pt>
                <c:pt idx="110">
                  <c:v>0.014555825370799207</c:v>
                </c:pt>
                <c:pt idx="111">
                  <c:v>0.014023153228501594</c:v>
                </c:pt>
                <c:pt idx="112">
                  <c:v>0.013478531411604976</c:v>
                </c:pt>
                <c:pt idx="113">
                  <c:v>0.012924909871861323</c:v>
                </c:pt>
                <c:pt idx="114">
                  <c:v>0.012365182320863033</c:v>
                </c:pt>
                <c:pt idx="115">
                  <c:v>0.01180216217126276</c:v>
                </c:pt>
                <c:pt idx="116">
                  <c:v>0.011238560405800143</c:v>
                </c:pt>
                <c:pt idx="117">
                  <c:v>0.010676965592644576</c:v>
                </c:pt>
                <c:pt idx="118">
                  <c:v>0.010119826221743814</c:v>
                </c:pt>
                <c:pt idx="119">
                  <c:v>0.009569435491869862</c:v>
                </c:pt>
                <c:pt idx="120">
                  <c:v>0.00902791863284906</c:v>
                </c:pt>
                <c:pt idx="121">
                  <c:v>0.008497222802984058</c:v>
                </c:pt>
                <c:pt idx="122">
                  <c:v>0.007979109558789907</c:v>
                </c:pt>
                <c:pt idx="123">
                  <c:v>0.007475149853661775</c:v>
                </c:pt>
                <c:pt idx="124">
                  <c:v>0.006986721484658971</c:v>
                </c:pt>
                <c:pt idx="125">
                  <c:v>0.006515008872810952</c:v>
                </c:pt>
                <c:pt idx="126">
                  <c:v>0.006061005032692517</c:v>
                </c:pt>
                <c:pt idx="127">
                  <c:v>0.005625515561821628</c:v>
                </c:pt>
                <c:pt idx="128">
                  <c:v>0.005209164459927995</c:v>
                </c:pt>
                <c:pt idx="129">
                  <c:v>0.004812401572426017</c:v>
                </c:pt>
                <c:pt idx="130">
                  <c:v>0.004435511441491692</c:v>
                </c:pt>
                <c:pt idx="131">
                  <c:v>0.004078623341871213</c:v>
                </c:pt>
                <c:pt idx="132">
                  <c:v>0.0037417222767268717</c:v>
                </c:pt>
                <c:pt idx="133">
                  <c:v>0.0034246607111558824</c:v>
                </c:pt>
                <c:pt idx="134">
                  <c:v>0.003127170827133444</c:v>
                </c:pt>
                <c:pt idx="135">
                  <c:v>0.002848877093109628</c:v>
                </c:pt>
                <c:pt idx="136">
                  <c:v>0.002589308953867348</c:v>
                </c:pt>
                <c:pt idx="137">
                  <c:v>0.0023479134610355132</c:v>
                </c:pt>
                <c:pt idx="138">
                  <c:v>0.002124067681345969</c:v>
                </c:pt>
                <c:pt idx="139">
                  <c:v>0.0019170907378239452</c:v>
                </c:pt>
                <c:pt idx="140">
                  <c:v>0.00172625535812224</c:v>
                </c:pt>
                <c:pt idx="141">
                  <c:v>0.001550798823685876</c:v>
                </c:pt>
                <c:pt idx="142">
                  <c:v>0.0013899332329358814</c:v>
                </c:pt>
                <c:pt idx="143">
                  <c:v>0.0012428550107984387</c:v>
                </c:pt>
                <c:pt idx="144">
                  <c:v>0.0011087536153346705</c:v>
                </c:pt>
                <c:pt idx="145">
                  <c:v>0.0009868194096527487</c:v>
                </c:pt>
                <c:pt idx="146">
                  <c:v>0.0008762506834653556</c:v>
                </c:pt>
                <c:pt idx="147">
                  <c:v>0.0007762598234020391</c:v>
                </c:pt>
                <c:pt idx="148">
                  <c:v>0.0006860786443593695</c:v>
                </c:pt>
                <c:pt idx="149">
                  <c:v>0.0006049629056831342</c:v>
                </c:pt>
                <c:pt idx="150">
                  <c:v>0.0005321960457833324</c:v>
                </c:pt>
                <c:pt idx="151">
                  <c:v>0.00046709217688388455</c:v>
                </c:pt>
                <c:pt idx="152">
                  <c:v>0.00040899838804139604</c:v>
                </c:pt>
                <c:pt idx="153">
                  <c:v>0.0003572964093999457</c:v>
                </c:pt>
                <c:pt idx="154">
                  <c:v>0.00031140369397729845</c:v>
                </c:pt>
                <c:pt idx="155">
                  <c:v>0.0002707739752191535</c:v>
                </c:pt>
                <c:pt idx="156">
                  <c:v>0.00023489735924482133</c:v>
                </c:pt>
                <c:pt idx="157">
                  <c:v>0.00020330001028371023</c:v>
                </c:pt>
                <c:pt idx="158">
                  <c:v>0.00017554348641678262</c:v>
                </c:pt>
                <c:pt idx="159">
                  <c:v>0.0001512237805419712</c:v>
                </c:pt>
                <c:pt idx="160">
                  <c:v>0.00012997011862655406</c:v>
                </c:pt>
                <c:pt idx="161">
                  <c:v>0.00011144356393633831</c:v>
                </c:pt>
                <c:pt idx="162">
                  <c:v>9.53354721767631E-05</c:v>
                </c:pt>
                <c:pt idx="163">
                  <c:v>8.136583847004313E-05</c:v>
                </c:pt>
                <c:pt idx="164">
                  <c:v>6.928157293874913E-05</c:v>
                </c:pt>
                <c:pt idx="165">
                  <c:v>5.8854737470429467E-05</c:v>
                </c:pt>
                <c:pt idx="166">
                  <c:v>4.988077208726877E-05</c:v>
                </c:pt>
                <c:pt idx="167">
                  <c:v>4.217673531305355E-05</c:v>
                </c:pt>
                <c:pt idx="168">
                  <c:v>3.5579579077219504E-05</c:v>
                </c:pt>
                <c:pt idx="169">
                  <c:v>2.9944475070068194E-05</c:v>
                </c:pt>
                <c:pt idx="170">
                  <c:v>2.5143206099929074E-05</c:v>
                </c:pt>
                <c:pt idx="171">
                  <c:v>2.10626329266356E-05</c:v>
                </c:pt>
                <c:pt idx="172">
                  <c:v>1.7603244270820897E-05</c:v>
                </c:pt>
                <c:pt idx="173">
                  <c:v>1.4677795231114015E-05</c:v>
                </c:pt>
                <c:pt idx="174">
                  <c:v>1.221003717975937E-05</c:v>
                </c:pt>
                <c:pt idx="175">
                  <c:v>1.0133540343638255E-05</c:v>
                </c:pt>
                <c:pt idx="176">
                  <c:v>8.390608699240998E-06</c:v>
                </c:pt>
                <c:pt idx="177">
                  <c:v>6.9312854999614045E-06</c:v>
                </c:pt>
                <c:pt idx="178">
                  <c:v>5.712446692418038E-06</c:v>
                </c:pt>
                <c:pt idx="179">
                  <c:v>4.6969786436422685E-06</c:v>
                </c:pt>
                <c:pt idx="180">
                  <c:v>3.8530359700922275E-06</c:v>
                </c:pt>
                <c:pt idx="181">
                  <c:v>3.153374809336418E-06</c:v>
                </c:pt>
                <c:pt idx="182">
                  <c:v>2.5747565828938224E-06</c:v>
                </c:pt>
                <c:pt idx="183">
                  <c:v>2.0974171418241925E-06</c:v>
                </c:pt>
                <c:pt idx="184">
                  <c:v>1.7045961440348803E-06</c:v>
                </c:pt>
                <c:pt idx="185">
                  <c:v>1.3821215641105314E-06</c:v>
                </c:pt>
                <c:pt idx="186">
                  <c:v>1.1180443645804811E-06</c:v>
                </c:pt>
                <c:pt idx="187">
                  <c:v>9.023185454488949E-07</c:v>
                </c:pt>
                <c:pt idx="188">
                  <c:v>7.265220218508233E-07</c:v>
                </c:pt>
                <c:pt idx="189">
                  <c:v>5.836140449854384E-07</c:v>
                </c:pt>
                <c:pt idx="190">
                  <c:v>4.6772516789671065E-07</c:v>
                </c:pt>
                <c:pt idx="191">
                  <c:v>3.7397605577936386E-07</c:v>
                </c:pt>
                <c:pt idx="192">
                  <c:v>2.983217424178957E-07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Model'!$D$460:$D$652</c:f>
              <c:numCache>
                <c:ptCount val="193"/>
                <c:pt idx="0">
                  <c:v>-44</c:v>
                </c:pt>
                <c:pt idx="1">
                  <c:v>-43</c:v>
                </c:pt>
                <c:pt idx="2">
                  <c:v>-42</c:v>
                </c:pt>
                <c:pt idx="3">
                  <c:v>-41</c:v>
                </c:pt>
                <c:pt idx="4">
                  <c:v>-40</c:v>
                </c:pt>
                <c:pt idx="5">
                  <c:v>-39</c:v>
                </c:pt>
                <c:pt idx="6">
                  <c:v>-38</c:v>
                </c:pt>
                <c:pt idx="7">
                  <c:v>-37</c:v>
                </c:pt>
                <c:pt idx="8">
                  <c:v>-36</c:v>
                </c:pt>
                <c:pt idx="9">
                  <c:v>-35</c:v>
                </c:pt>
                <c:pt idx="10">
                  <c:v>-34</c:v>
                </c:pt>
                <c:pt idx="11">
                  <c:v>-33</c:v>
                </c:pt>
                <c:pt idx="12">
                  <c:v>-32</c:v>
                </c:pt>
                <c:pt idx="13">
                  <c:v>-31</c:v>
                </c:pt>
                <c:pt idx="14">
                  <c:v>-30</c:v>
                </c:pt>
                <c:pt idx="15">
                  <c:v>-29</c:v>
                </c:pt>
                <c:pt idx="16">
                  <c:v>-28</c:v>
                </c:pt>
                <c:pt idx="17">
                  <c:v>-27</c:v>
                </c:pt>
                <c:pt idx="18">
                  <c:v>-26</c:v>
                </c:pt>
                <c:pt idx="19">
                  <c:v>-25</c:v>
                </c:pt>
                <c:pt idx="20">
                  <c:v>-24</c:v>
                </c:pt>
                <c:pt idx="21">
                  <c:v>-23</c:v>
                </c:pt>
                <c:pt idx="22">
                  <c:v>-22</c:v>
                </c:pt>
                <c:pt idx="23">
                  <c:v>-21</c:v>
                </c:pt>
                <c:pt idx="24">
                  <c:v>-20</c:v>
                </c:pt>
                <c:pt idx="25">
                  <c:v>-19</c:v>
                </c:pt>
                <c:pt idx="26">
                  <c:v>-18</c:v>
                </c:pt>
                <c:pt idx="27">
                  <c:v>-17</c:v>
                </c:pt>
                <c:pt idx="28">
                  <c:v>-16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30</c:v>
                </c:pt>
                <c:pt idx="75">
                  <c:v>31</c:v>
                </c:pt>
                <c:pt idx="76">
                  <c:v>32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36</c:v>
                </c:pt>
                <c:pt idx="81">
                  <c:v>37</c:v>
                </c:pt>
                <c:pt idx="82">
                  <c:v>38</c:v>
                </c:pt>
                <c:pt idx="83">
                  <c:v>39</c:v>
                </c:pt>
                <c:pt idx="84">
                  <c:v>40</c:v>
                </c:pt>
                <c:pt idx="85">
                  <c:v>41</c:v>
                </c:pt>
                <c:pt idx="86">
                  <c:v>42</c:v>
                </c:pt>
                <c:pt idx="87">
                  <c:v>43</c:v>
                </c:pt>
                <c:pt idx="88">
                  <c:v>44</c:v>
                </c:pt>
                <c:pt idx="89">
                  <c:v>45</c:v>
                </c:pt>
                <c:pt idx="90">
                  <c:v>46</c:v>
                </c:pt>
                <c:pt idx="91">
                  <c:v>47</c:v>
                </c:pt>
                <c:pt idx="92">
                  <c:v>48</c:v>
                </c:pt>
                <c:pt idx="93">
                  <c:v>49</c:v>
                </c:pt>
                <c:pt idx="94">
                  <c:v>50</c:v>
                </c:pt>
                <c:pt idx="95">
                  <c:v>51</c:v>
                </c:pt>
                <c:pt idx="96">
                  <c:v>52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56</c:v>
                </c:pt>
                <c:pt idx="101">
                  <c:v>57</c:v>
                </c:pt>
                <c:pt idx="102">
                  <c:v>58</c:v>
                </c:pt>
                <c:pt idx="103">
                  <c:v>59</c:v>
                </c:pt>
                <c:pt idx="104">
                  <c:v>60</c:v>
                </c:pt>
                <c:pt idx="105">
                  <c:v>61</c:v>
                </c:pt>
                <c:pt idx="106">
                  <c:v>62</c:v>
                </c:pt>
                <c:pt idx="107">
                  <c:v>63</c:v>
                </c:pt>
                <c:pt idx="108">
                  <c:v>64</c:v>
                </c:pt>
                <c:pt idx="109">
                  <c:v>65</c:v>
                </c:pt>
                <c:pt idx="110">
                  <c:v>66</c:v>
                </c:pt>
                <c:pt idx="111">
                  <c:v>67</c:v>
                </c:pt>
                <c:pt idx="112">
                  <c:v>68</c:v>
                </c:pt>
                <c:pt idx="113">
                  <c:v>69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74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  <c:pt idx="128">
                  <c:v>84</c:v>
                </c:pt>
                <c:pt idx="129">
                  <c:v>85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92</c:v>
                </c:pt>
                <c:pt idx="137">
                  <c:v>93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97</c:v>
                </c:pt>
                <c:pt idx="142">
                  <c:v>98</c:v>
                </c:pt>
                <c:pt idx="143">
                  <c:v>99</c:v>
                </c:pt>
                <c:pt idx="144">
                  <c:v>100</c:v>
                </c:pt>
                <c:pt idx="145">
                  <c:v>101</c:v>
                </c:pt>
                <c:pt idx="146">
                  <c:v>102</c:v>
                </c:pt>
                <c:pt idx="147">
                  <c:v>103</c:v>
                </c:pt>
                <c:pt idx="148">
                  <c:v>104</c:v>
                </c:pt>
                <c:pt idx="149">
                  <c:v>105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109</c:v>
                </c:pt>
                <c:pt idx="154">
                  <c:v>110</c:v>
                </c:pt>
                <c:pt idx="155">
                  <c:v>111</c:v>
                </c:pt>
                <c:pt idx="156">
                  <c:v>112</c:v>
                </c:pt>
                <c:pt idx="157">
                  <c:v>113</c:v>
                </c:pt>
                <c:pt idx="158">
                  <c:v>114</c:v>
                </c:pt>
                <c:pt idx="159">
                  <c:v>115</c:v>
                </c:pt>
                <c:pt idx="160">
                  <c:v>116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120</c:v>
                </c:pt>
                <c:pt idx="165">
                  <c:v>121</c:v>
                </c:pt>
                <c:pt idx="166">
                  <c:v>122</c:v>
                </c:pt>
                <c:pt idx="167">
                  <c:v>123</c:v>
                </c:pt>
                <c:pt idx="168">
                  <c:v>124</c:v>
                </c:pt>
                <c:pt idx="169">
                  <c:v>125</c:v>
                </c:pt>
                <c:pt idx="170">
                  <c:v>126</c:v>
                </c:pt>
                <c:pt idx="171">
                  <c:v>127</c:v>
                </c:pt>
                <c:pt idx="172">
                  <c:v>128</c:v>
                </c:pt>
                <c:pt idx="173">
                  <c:v>129</c:v>
                </c:pt>
                <c:pt idx="174">
                  <c:v>130</c:v>
                </c:pt>
                <c:pt idx="175">
                  <c:v>131</c:v>
                </c:pt>
                <c:pt idx="176">
                  <c:v>132</c:v>
                </c:pt>
                <c:pt idx="177">
                  <c:v>133</c:v>
                </c:pt>
                <c:pt idx="178">
                  <c:v>134</c:v>
                </c:pt>
                <c:pt idx="179">
                  <c:v>135</c:v>
                </c:pt>
                <c:pt idx="180">
                  <c:v>136</c:v>
                </c:pt>
                <c:pt idx="181">
                  <c:v>137</c:v>
                </c:pt>
                <c:pt idx="182">
                  <c:v>138</c:v>
                </c:pt>
                <c:pt idx="183">
                  <c:v>139</c:v>
                </c:pt>
                <c:pt idx="184">
                  <c:v>140</c:v>
                </c:pt>
                <c:pt idx="185">
                  <c:v>141</c:v>
                </c:pt>
                <c:pt idx="186">
                  <c:v>142</c:v>
                </c:pt>
                <c:pt idx="187">
                  <c:v>143</c:v>
                </c:pt>
                <c:pt idx="188">
                  <c:v>144</c:v>
                </c:pt>
                <c:pt idx="189">
                  <c:v>145</c:v>
                </c:pt>
                <c:pt idx="190">
                  <c:v>146</c:v>
                </c:pt>
                <c:pt idx="191">
                  <c:v>147</c:v>
                </c:pt>
                <c:pt idx="192">
                  <c:v>148</c:v>
                </c:pt>
              </c:numCache>
            </c:numRef>
          </c:cat>
          <c:val>
            <c:numRef>
              <c:f>'[1]Gini Inequality Model'!$G$460:$G$652</c:f>
              <c:numCache>
                <c:ptCount val="193"/>
                <c:pt idx="0">
                  <c:v>9.28901838755256E-09</c:v>
                </c:pt>
                <c:pt idx="1">
                  <c:v>1.1156036498641974E-08</c:v>
                </c:pt>
                <c:pt idx="2">
                  <c:v>1.3382400938301085E-08</c:v>
                </c:pt>
                <c:pt idx="3">
                  <c:v>1.603401017838235E-08</c:v>
                </c:pt>
                <c:pt idx="4">
                  <c:v>1.9188201902222157E-08</c:v>
                </c:pt>
                <c:pt idx="5">
                  <c:v>2.2935616118541604E-08</c:v>
                </c:pt>
                <c:pt idx="6">
                  <c:v>2.7382339418813984E-08</c:v>
                </c:pt>
                <c:pt idx="7">
                  <c:v>3.265236892657724E-08</c:v>
                </c:pt>
                <c:pt idx="8">
                  <c:v>3.88904391301447E-08</c:v>
                </c:pt>
                <c:pt idx="9">
                  <c:v>4.62652598904808E-08</c:v>
                </c:pt>
                <c:pt idx="10">
                  <c:v>5.497321950299507E-08</c:v>
                </c:pt>
                <c:pt idx="11">
                  <c:v>6.524261279437336E-08</c:v>
                </c:pt>
                <c:pt idx="12">
                  <c:v>7.733846088085036E-08</c:v>
                </c:pt>
                <c:pt idx="13">
                  <c:v>9.156799642830711E-08</c:v>
                </c:pt>
                <c:pt idx="14">
                  <c:v>1.0828689606051078E-07</c:v>
                </c:pt>
                <c:pt idx="15">
                  <c:v>1.2790634997974316E-07</c:v>
                </c:pt>
                <c:pt idx="16">
                  <c:v>1.5090106790975128E-07</c:v>
                </c:pt>
                <c:pt idx="17">
                  <c:v>1.7781833015510665E-07</c:v>
                </c:pt>
                <c:pt idx="18">
                  <c:v>2.09288202897952E-07</c:v>
                </c:pt>
                <c:pt idx="19">
                  <c:v>2.4603504781964427E-07</c:v>
                </c:pt>
                <c:pt idx="20">
                  <c:v>2.8889046772895247E-07</c:v>
                </c:pt>
                <c:pt idx="21">
                  <c:v>3.388078420780454E-07</c:v>
                </c:pt>
                <c:pt idx="22">
                  <c:v>3.9687861901850064E-07</c:v>
                </c:pt>
                <c:pt idx="23">
                  <c:v>4.6435054394462963E-07</c:v>
                </c:pt>
                <c:pt idx="24">
                  <c:v>5.426480182281832E-07</c:v>
                </c:pt>
                <c:pt idx="25">
                  <c:v>6.333947959877457E-07</c:v>
                </c:pt>
                <c:pt idx="26">
                  <c:v>7.384392411600756E-07</c:v>
                </c:pt>
                <c:pt idx="27">
                  <c:v>8.598823817311458E-07</c:v>
                </c:pt>
                <c:pt idx="28">
                  <c:v>1.0001090126012952E-06</c:v>
                </c:pt>
                <c:pt idx="29">
                  <c:v>1.1618221130373274E-06</c:v>
                </c:pt>
                <c:pt idx="30">
                  <c:v>1.3480808588145855E-06</c:v>
                </c:pt>
                <c:pt idx="31">
                  <c:v>1.5623425227566144E-06</c:v>
                </c:pt>
                <c:pt idx="32">
                  <c:v>1.8085085701930309E-06</c:v>
                </c:pt>
                <c:pt idx="33">
                  <c:v>2.090975267601538E-06</c:v>
                </c:pt>
                <c:pt idx="34">
                  <c:v>2.4146891330708228E-06</c:v>
                </c:pt>
                <c:pt idx="35">
                  <c:v>2.7852075658789376E-06</c:v>
                </c:pt>
                <c:pt idx="36">
                  <c:v>3.2087649990560256E-06</c:v>
                </c:pt>
                <c:pt idx="37">
                  <c:v>3.6923449228893265E-06</c:v>
                </c:pt>
                <c:pt idx="38">
                  <c:v>4.243758128498652E-06</c:v>
                </c:pt>
                <c:pt idx="39">
                  <c:v>4.8717275183998635E-06</c:v>
                </c:pt>
                <c:pt idx="40">
                  <c:v>5.585979824890508E-06</c:v>
                </c:pt>
                <c:pt idx="41">
                  <c:v>6.3973445666213535E-06</c:v>
                </c:pt>
                <c:pt idx="42">
                  <c:v>7.317860558320731E-06</c:v>
                </c:pt>
                <c:pt idx="43">
                  <c:v>8.360890267761105E-06</c:v>
                </c:pt>
                <c:pt idx="44">
                  <c:v>9.541242287131332E-06</c:v>
                </c:pt>
                <c:pt idx="45">
                  <c:v>1.0875302152429125E-05</c:v>
                </c:pt>
                <c:pt idx="46">
                  <c:v>1.2381171703743765E-05</c:v>
                </c:pt>
                <c:pt idx="47">
                  <c:v>1.4078817130794516E-05</c:v>
                </c:pt>
                <c:pt idx="48">
                  <c:v>1.5990225791279345E-05</c:v>
                </c:pt>
                <c:pt idx="49">
                  <c:v>1.813957182395327E-05</c:v>
                </c:pt>
                <c:pt idx="50">
                  <c:v>2.0553390503418347E-05</c:v>
                </c:pt>
                <c:pt idx="51">
                  <c:v>2.3260761198939568E-05</c:v>
                </c:pt>
                <c:pt idx="52">
                  <c:v>2.6293498704842112E-05</c:v>
                </c:pt>
                <c:pt idx="53">
                  <c:v>2.968635260490972E-05</c:v>
                </c:pt>
                <c:pt idx="54">
                  <c:v>3.347721421750293E-05</c:v>
                </c:pt>
                <c:pt idx="55">
                  <c:v>3.7707330541764075E-05</c:v>
                </c:pt>
                <c:pt idx="56">
                  <c:v>4.24215244883171E-05</c:v>
                </c:pt>
                <c:pt idx="57">
                  <c:v>4.7668420530479713E-05</c:v>
                </c:pt>
                <c:pt idx="58">
                  <c:v>5.350067475452378E-05</c:v>
                </c:pt>
                <c:pt idx="59">
                  <c:v>5.997520812044552E-05</c:v>
                </c:pt>
                <c:pt idx="60">
                  <c:v>6.715344156873187E-05</c:v>
                </c:pt>
                <c:pt idx="61">
                  <c:v>7.510153142461983E-05</c:v>
                </c:pt>
                <c:pt idx="62">
                  <c:v>8.389060336043831E-05</c:v>
                </c:pt>
                <c:pt idx="63">
                  <c:v>9.359698298011318E-05</c:v>
                </c:pt>
                <c:pt idx="64">
                  <c:v>0.00010430242088935906</c:v>
                </c:pt>
                <c:pt idx="65">
                  <c:v>0.00011609430991225041</c:v>
                </c:pt>
                <c:pt idx="66">
                  <c:v>0.00012906589191179476</c:v>
                </c:pt>
                <c:pt idx="67">
                  <c:v>0.0001433164514710709</c:v>
                </c:pt>
                <c:pt idx="68">
                  <c:v>0.00015895149349495758</c:v>
                </c:pt>
                <c:pt idx="69">
                  <c:v>0.00017608290160318058</c:v>
                </c:pt>
                <c:pt idx="70">
                  <c:v>0.00019482907400629492</c:v>
                </c:pt>
                <c:pt idx="71">
                  <c:v>0.0002153150333904523</c:v>
                </c:pt>
                <c:pt idx="72">
                  <c:v>0.00023767250718768784</c:v>
                </c:pt>
                <c:pt idx="73">
                  <c:v>0.00026203997447949356</c:v>
                </c:pt>
                <c:pt idx="74">
                  <c:v>0.0002885626756762306</c:v>
                </c:pt>
                <c:pt idx="75">
                  <c:v>0.00031739258103714266</c:v>
                </c:pt>
                <c:pt idx="76">
                  <c:v>0.00034868831404914356</c:v>
                </c:pt>
                <c:pt idx="77">
                  <c:v>0.00038261502567084885</c:v>
                </c:pt>
                <c:pt idx="78">
                  <c:v>0.0004193442154752346</c:v>
                </c:pt>
                <c:pt idx="79">
                  <c:v>0.0004590534957933929</c:v>
                </c:pt>
                <c:pt idx="80">
                  <c:v>0.000501926295076506</c:v>
                </c:pt>
                <c:pt idx="81">
                  <c:v>0.0005481514968566003</c:v>
                </c:pt>
                <c:pt idx="82">
                  <c:v>0.0005979230109016991</c:v>
                </c:pt>
                <c:pt idx="83">
                  <c:v>0.0006514392734302171</c:v>
                </c:pt>
                <c:pt idx="84">
                  <c:v>0.0007089026735749223</c:v>
                </c:pt>
                <c:pt idx="85">
                  <c:v>0.0007705189036700377</c:v>
                </c:pt>
                <c:pt idx="86">
                  <c:v>0.0008364962313772144</c:v>
                </c:pt>
                <c:pt idx="87">
                  <c:v>0.0009070446921673716</c:v>
                </c:pt>
                <c:pt idx="88">
                  <c:v>0.0009823752012355943</c:v>
                </c:pt>
                <c:pt idx="89">
                  <c:v>0.0010626985845442398</c:v>
                </c:pt>
                <c:pt idx="90">
                  <c:v>0.001148224529363211</c:v>
                </c:pt>
                <c:pt idx="91">
                  <c:v>0.001239160455403378</c:v>
                </c:pt>
                <c:pt idx="92">
                  <c:v>0.0013357103084155643</c:v>
                </c:pt>
                <c:pt idx="93">
                  <c:v>0.0014380732789489625</c:v>
                </c:pt>
                <c:pt idx="94">
                  <c:v>0.001546442449823758</c:v>
                </c:pt>
                <c:pt idx="95">
                  <c:v>0.001661003376766685</c:v>
                </c:pt>
                <c:pt idx="96">
                  <c:v>0.0017819326075780492</c:v>
                </c:pt>
                <c:pt idx="97">
                  <c:v>0.0019093961461359751</c:v>
                </c:pt>
                <c:pt idx="98">
                  <c:v>0.0020435478684895296</c:v>
                </c:pt>
                <c:pt idx="99">
                  <c:v>0.002184527899236802</c:v>
                </c:pt>
                <c:pt idx="100">
                  <c:v>0.002332460957316729</c:v>
                </c:pt>
                <c:pt idx="101">
                  <c:v>0.002487454681253004</c:v>
                </c:pt>
                <c:pt idx="102">
                  <c:v>0.002649597944763368</c:v>
                </c:pt>
                <c:pt idx="103">
                  <c:v>0.002818959174475691</c:v>
                </c:pt>
                <c:pt idx="104">
                  <c:v>0.002995584682261279</c:v>
                </c:pt>
                <c:pt idx="105">
                  <c:v>0.003179497025393335</c:v>
                </c:pt>
                <c:pt idx="106">
                  <c:v>0.0033706934083520173</c:v>
                </c:pt>
                <c:pt idx="107">
                  <c:v>0.0035691441406149964</c:v>
                </c:pt>
                <c:pt idx="108">
                  <c:v>0.0037747911651819007</c:v>
                </c:pt>
                <c:pt idx="109">
                  <c:v>0.003987546672871579</c:v>
                </c:pt>
                <c:pt idx="110">
                  <c:v>0.0042072918175920055</c:v>
                </c:pt>
                <c:pt idx="111">
                  <c:v>0.004433875547804752</c:v>
                </c:pt>
                <c:pt idx="112">
                  <c:v>0.004667113569280527</c:v>
                </c:pt>
                <c:pt idx="113">
                  <c:v>0.0049067874539628934</c:v>
                </c:pt>
                <c:pt idx="114">
                  <c:v>0.0051526439093176534</c:v>
                </c:pt>
                <c:pt idx="115">
                  <c:v>0.005404394221942409</c:v>
                </c:pt>
                <c:pt idx="116">
                  <c:v>0.005661713888441808</c:v>
                </c:pt>
                <c:pt idx="117">
                  <c:v>0.005924242445639021</c:v>
                </c:pt>
                <c:pt idx="118">
                  <c:v>0.0061915835110949256</c:v>
                </c:pt>
                <c:pt idx="119">
                  <c:v>0.006463305043646965</c:v>
                </c:pt>
                <c:pt idx="120">
                  <c:v>0.0067389398322660705</c:v>
                </c:pt>
                <c:pt idx="121">
                  <c:v>0.0070179862199702524</c:v>
                </c:pt>
                <c:pt idx="122">
                  <c:v>0.007299909067838052</c:v>
                </c:pt>
                <c:pt idx="123">
                  <c:v>0.007584140962346417</c:v>
                </c:pt>
                <c:pt idx="124">
                  <c:v>0.007870083667330127</c:v>
                </c:pt>
                <c:pt idx="125">
                  <c:v>0.008157109819840188</c:v>
                </c:pt>
                <c:pt idx="126">
                  <c:v>0.008444564867084859</c:v>
                </c:pt>
                <c:pt idx="127">
                  <c:v>0.008731769239488898</c:v>
                </c:pt>
                <c:pt idx="128">
                  <c:v>0.009018020752725788</c:v>
                </c:pt>
                <c:pt idx="129">
                  <c:v>0.009302597229386197</c:v>
                </c:pt>
                <c:pt idx="130">
                  <c:v>0.009584759328767642</c:v>
                </c:pt>
                <c:pt idx="131">
                  <c:v>0.009863753571128906</c:v>
                </c:pt>
                <c:pt idx="132">
                  <c:v>0.010138815540673116</c:v>
                </c:pt>
                <c:pt idx="133">
                  <c:v>0.010409173249529578</c:v>
                </c:pt>
                <c:pt idx="134">
                  <c:v>0.010674050643121257</c:v>
                </c:pt>
                <c:pt idx="135">
                  <c:v>0.01093267122555545</c:v>
                </c:pt>
                <c:pt idx="136">
                  <c:v>0.011184261782082667</c:v>
                </c:pt>
                <c:pt idx="137">
                  <c:v>0.01142805617425447</c:v>
                </c:pt>
                <c:pt idx="138">
                  <c:v>0.011663299182195084</c:v>
                </c:pt>
                <c:pt idx="139">
                  <c:v>0.011889250367401696</c:v>
                </c:pt>
                <c:pt idx="140">
                  <c:v>0.012105187928720838</c:v>
                </c:pt>
                <c:pt idx="141">
                  <c:v>0.012310412523626241</c:v>
                </c:pt>
                <c:pt idx="142">
                  <c:v>0.0125042510266581</c:v>
                </c:pt>
                <c:pt idx="143">
                  <c:v>0.012686060196882638</c:v>
                </c:pt>
                <c:pt idx="144">
                  <c:v>0.012855230226499247</c:v>
                </c:pt>
                <c:pt idx="145">
                  <c:v>0.013011188143262197</c:v>
                </c:pt>
                <c:pt idx="146">
                  <c:v>0.013153401040193361</c:v>
                </c:pt>
                <c:pt idx="147">
                  <c:v>0.01328137910713738</c:v>
                </c:pt>
                <c:pt idx="148">
                  <c:v>0.013394678440042683</c:v>
                </c:pt>
                <c:pt idx="149">
                  <c:v>0.013492903605430666</c:v>
                </c:pt>
                <c:pt idx="150">
                  <c:v>0.013575709939325886</c:v>
                </c:pt>
                <c:pt idx="151">
                  <c:v>0.01364280556194656</c:v>
                </c:pt>
                <c:pt idx="152">
                  <c:v>0.013693953091675884</c:v>
                </c:pt>
                <c:pt idx="153">
                  <c:v>0.013728971044229859</c:v>
                </c:pt>
                <c:pt idx="154">
                  <c:v>0.01374773490548052</c:v>
                </c:pt>
                <c:pt idx="155">
                  <c:v>0.013750177869059623</c:v>
                </c:pt>
                <c:pt idx="156">
                  <c:v>0.013736291232627875</c:v>
                </c:pt>
                <c:pt idx="157">
                  <c:v>0.013706124449520372</c:v>
                </c:pt>
                <c:pt idx="158">
                  <c:v>0.013659784835339271</c:v>
                </c:pt>
                <c:pt idx="159">
                  <c:v>0.013597436931929826</c:v>
                </c:pt>
                <c:pt idx="160">
                  <c:v>0.01351930153401507</c:v>
                </c:pt>
                <c:pt idx="161">
                  <c:v>0.013425654386547109</c:v>
                </c:pt>
                <c:pt idx="162">
                  <c:v>0.013316824563530262</c:v>
                </c:pt>
                <c:pt idx="163">
                  <c:v>0.013193192541654155</c:v>
                </c:pt>
                <c:pt idx="164">
                  <c:v>0.01305518798451689</c:v>
                </c:pt>
                <c:pt idx="165">
                  <c:v>0.012903287255494191</c:v>
                </c:pt>
                <c:pt idx="166">
                  <c:v>0.012738010679397255</c:v>
                </c:pt>
                <c:pt idx="167">
                  <c:v>0.012559919574939113</c:v>
                </c:pt>
                <c:pt idx="168">
                  <c:v>0.01236961308167906</c:v>
                </c:pt>
                <c:pt idx="169">
                  <c:v>0.012167724806521897</c:v>
                </c:pt>
                <c:pt idx="170">
                  <c:v>0.011954919316001492</c:v>
                </c:pt>
                <c:pt idx="171">
                  <c:v>0.011731888501467735</c:v>
                </c:pt>
                <c:pt idx="172">
                  <c:v>0.011499347844916592</c:v>
                </c:pt>
                <c:pt idx="173">
                  <c:v>0.011258032613552476</c:v>
                </c:pt>
                <c:pt idx="174">
                  <c:v>0.011008694011251333</c:v>
                </c:pt>
                <c:pt idx="175">
                  <c:v>0.010752095314905749</c:v>
                </c:pt>
                <c:pt idx="176">
                  <c:v>0.010489008023187111</c:v>
                </c:pt>
                <c:pt idx="177">
                  <c:v>0.010220208044564435</c:v>
                </c:pt>
                <c:pt idx="178">
                  <c:v>0.009946471950487592</c:v>
                </c:pt>
                <c:pt idx="179">
                  <c:v>0.009668573318489523</c:v>
                </c:pt>
                <c:pt idx="180">
                  <c:v>0.00938727918860499</c:v>
                </c:pt>
                <c:pt idx="181">
                  <c:v>0.009103346654962126</c:v>
                </c:pt>
                <c:pt idx="182">
                  <c:v>0.008817519612698225</c:v>
                </c:pt>
                <c:pt idx="183">
                  <c:v>0.008530525678505593</c:v>
                </c:pt>
                <c:pt idx="184">
                  <c:v>0.008243073301150055</c:v>
                </c:pt>
                <c:pt idx="185">
                  <c:v>0.007955849076248099</c:v>
                </c:pt>
                <c:pt idx="186">
                  <c:v>0.007669515277463288</c:v>
                </c:pt>
                <c:pt idx="187">
                  <c:v>0.0073847076141125125</c:v>
                </c:pt>
                <c:pt idx="188">
                  <c:v>0.007102033222982918</c:v>
                </c:pt>
                <c:pt idx="189">
                  <c:v>0.006822068899973628</c:v>
                </c:pt>
                <c:pt idx="190">
                  <c:v>0.006545359575016396</c:v>
                </c:pt>
                <c:pt idx="191">
                  <c:v>0.006272417031617152</c:v>
                </c:pt>
                <c:pt idx="192">
                  <c:v>0.006003718870316448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Model'!$D$460:$D$652</c:f>
              <c:numCache>
                <c:ptCount val="193"/>
                <c:pt idx="0">
                  <c:v>-44</c:v>
                </c:pt>
                <c:pt idx="1">
                  <c:v>-43</c:v>
                </c:pt>
                <c:pt idx="2">
                  <c:v>-42</c:v>
                </c:pt>
                <c:pt idx="3">
                  <c:v>-41</c:v>
                </c:pt>
                <c:pt idx="4">
                  <c:v>-40</c:v>
                </c:pt>
                <c:pt idx="5">
                  <c:v>-39</c:v>
                </c:pt>
                <c:pt idx="6">
                  <c:v>-38</c:v>
                </c:pt>
                <c:pt idx="7">
                  <c:v>-37</c:v>
                </c:pt>
                <c:pt idx="8">
                  <c:v>-36</c:v>
                </c:pt>
                <c:pt idx="9">
                  <c:v>-35</c:v>
                </c:pt>
                <c:pt idx="10">
                  <c:v>-34</c:v>
                </c:pt>
                <c:pt idx="11">
                  <c:v>-33</c:v>
                </c:pt>
                <c:pt idx="12">
                  <c:v>-32</c:v>
                </c:pt>
                <c:pt idx="13">
                  <c:v>-31</c:v>
                </c:pt>
                <c:pt idx="14">
                  <c:v>-30</c:v>
                </c:pt>
                <c:pt idx="15">
                  <c:v>-29</c:v>
                </c:pt>
                <c:pt idx="16">
                  <c:v>-28</c:v>
                </c:pt>
                <c:pt idx="17">
                  <c:v>-27</c:v>
                </c:pt>
                <c:pt idx="18">
                  <c:v>-26</c:v>
                </c:pt>
                <c:pt idx="19">
                  <c:v>-25</c:v>
                </c:pt>
                <c:pt idx="20">
                  <c:v>-24</c:v>
                </c:pt>
                <c:pt idx="21">
                  <c:v>-23</c:v>
                </c:pt>
                <c:pt idx="22">
                  <c:v>-22</c:v>
                </c:pt>
                <c:pt idx="23">
                  <c:v>-21</c:v>
                </c:pt>
                <c:pt idx="24">
                  <c:v>-20</c:v>
                </c:pt>
                <c:pt idx="25">
                  <c:v>-19</c:v>
                </c:pt>
                <c:pt idx="26">
                  <c:v>-18</c:v>
                </c:pt>
                <c:pt idx="27">
                  <c:v>-17</c:v>
                </c:pt>
                <c:pt idx="28">
                  <c:v>-16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30</c:v>
                </c:pt>
                <c:pt idx="75">
                  <c:v>31</c:v>
                </c:pt>
                <c:pt idx="76">
                  <c:v>32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36</c:v>
                </c:pt>
                <c:pt idx="81">
                  <c:v>37</c:v>
                </c:pt>
                <c:pt idx="82">
                  <c:v>38</c:v>
                </c:pt>
                <c:pt idx="83">
                  <c:v>39</c:v>
                </c:pt>
                <c:pt idx="84">
                  <c:v>40</c:v>
                </c:pt>
                <c:pt idx="85">
                  <c:v>41</c:v>
                </c:pt>
                <c:pt idx="86">
                  <c:v>42</c:v>
                </c:pt>
                <c:pt idx="87">
                  <c:v>43</c:v>
                </c:pt>
                <c:pt idx="88">
                  <c:v>44</c:v>
                </c:pt>
                <c:pt idx="89">
                  <c:v>45</c:v>
                </c:pt>
                <c:pt idx="90">
                  <c:v>46</c:v>
                </c:pt>
                <c:pt idx="91">
                  <c:v>47</c:v>
                </c:pt>
                <c:pt idx="92">
                  <c:v>48</c:v>
                </c:pt>
                <c:pt idx="93">
                  <c:v>49</c:v>
                </c:pt>
                <c:pt idx="94">
                  <c:v>50</c:v>
                </c:pt>
                <c:pt idx="95">
                  <c:v>51</c:v>
                </c:pt>
                <c:pt idx="96">
                  <c:v>52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56</c:v>
                </c:pt>
                <c:pt idx="101">
                  <c:v>57</c:v>
                </c:pt>
                <c:pt idx="102">
                  <c:v>58</c:v>
                </c:pt>
                <c:pt idx="103">
                  <c:v>59</c:v>
                </c:pt>
                <c:pt idx="104">
                  <c:v>60</c:v>
                </c:pt>
                <c:pt idx="105">
                  <c:v>61</c:v>
                </c:pt>
                <c:pt idx="106">
                  <c:v>62</c:v>
                </c:pt>
                <c:pt idx="107">
                  <c:v>63</c:v>
                </c:pt>
                <c:pt idx="108">
                  <c:v>64</c:v>
                </c:pt>
                <c:pt idx="109">
                  <c:v>65</c:v>
                </c:pt>
                <c:pt idx="110">
                  <c:v>66</c:v>
                </c:pt>
                <c:pt idx="111">
                  <c:v>67</c:v>
                </c:pt>
                <c:pt idx="112">
                  <c:v>68</c:v>
                </c:pt>
                <c:pt idx="113">
                  <c:v>69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74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  <c:pt idx="128">
                  <c:v>84</c:v>
                </c:pt>
                <c:pt idx="129">
                  <c:v>85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92</c:v>
                </c:pt>
                <c:pt idx="137">
                  <c:v>93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97</c:v>
                </c:pt>
                <c:pt idx="142">
                  <c:v>98</c:v>
                </c:pt>
                <c:pt idx="143">
                  <c:v>99</c:v>
                </c:pt>
                <c:pt idx="144">
                  <c:v>100</c:v>
                </c:pt>
                <c:pt idx="145">
                  <c:v>101</c:v>
                </c:pt>
                <c:pt idx="146">
                  <c:v>102</c:v>
                </c:pt>
                <c:pt idx="147">
                  <c:v>103</c:v>
                </c:pt>
                <c:pt idx="148">
                  <c:v>104</c:v>
                </c:pt>
                <c:pt idx="149">
                  <c:v>105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109</c:v>
                </c:pt>
                <c:pt idx="154">
                  <c:v>110</c:v>
                </c:pt>
                <c:pt idx="155">
                  <c:v>111</c:v>
                </c:pt>
                <c:pt idx="156">
                  <c:v>112</c:v>
                </c:pt>
                <c:pt idx="157">
                  <c:v>113</c:v>
                </c:pt>
                <c:pt idx="158">
                  <c:v>114</c:v>
                </c:pt>
                <c:pt idx="159">
                  <c:v>115</c:v>
                </c:pt>
                <c:pt idx="160">
                  <c:v>116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120</c:v>
                </c:pt>
                <c:pt idx="165">
                  <c:v>121</c:v>
                </c:pt>
                <c:pt idx="166">
                  <c:v>122</c:v>
                </c:pt>
                <c:pt idx="167">
                  <c:v>123</c:v>
                </c:pt>
                <c:pt idx="168">
                  <c:v>124</c:v>
                </c:pt>
                <c:pt idx="169">
                  <c:v>125</c:v>
                </c:pt>
                <c:pt idx="170">
                  <c:v>126</c:v>
                </c:pt>
                <c:pt idx="171">
                  <c:v>127</c:v>
                </c:pt>
                <c:pt idx="172">
                  <c:v>128</c:v>
                </c:pt>
                <c:pt idx="173">
                  <c:v>129</c:v>
                </c:pt>
                <c:pt idx="174">
                  <c:v>130</c:v>
                </c:pt>
                <c:pt idx="175">
                  <c:v>131</c:v>
                </c:pt>
                <c:pt idx="176">
                  <c:v>132</c:v>
                </c:pt>
                <c:pt idx="177">
                  <c:v>133</c:v>
                </c:pt>
                <c:pt idx="178">
                  <c:v>134</c:v>
                </c:pt>
                <c:pt idx="179">
                  <c:v>135</c:v>
                </c:pt>
                <c:pt idx="180">
                  <c:v>136</c:v>
                </c:pt>
                <c:pt idx="181">
                  <c:v>137</c:v>
                </c:pt>
                <c:pt idx="182">
                  <c:v>138</c:v>
                </c:pt>
                <c:pt idx="183">
                  <c:v>139</c:v>
                </c:pt>
                <c:pt idx="184">
                  <c:v>140</c:v>
                </c:pt>
                <c:pt idx="185">
                  <c:v>141</c:v>
                </c:pt>
                <c:pt idx="186">
                  <c:v>142</c:v>
                </c:pt>
                <c:pt idx="187">
                  <c:v>143</c:v>
                </c:pt>
                <c:pt idx="188">
                  <c:v>144</c:v>
                </c:pt>
                <c:pt idx="189">
                  <c:v>145</c:v>
                </c:pt>
                <c:pt idx="190">
                  <c:v>146</c:v>
                </c:pt>
                <c:pt idx="191">
                  <c:v>147</c:v>
                </c:pt>
                <c:pt idx="192">
                  <c:v>148</c:v>
                </c:pt>
              </c:numCache>
            </c:numRef>
          </c:cat>
          <c:val>
            <c:numRef>
              <c:f>'[1]Gini Inequality Model'!$H$460:$H$652</c:f>
              <c:numCache>
                <c:ptCount val="193"/>
                <c:pt idx="0">
                  <c:v>0.0007612706332453597</c:v>
                </c:pt>
                <c:pt idx="1">
                  <c:v>0.0007799809878856516</c:v>
                </c:pt>
                <c:pt idx="2">
                  <c:v>0.0007990253346930001</c:v>
                </c:pt>
                <c:pt idx="3">
                  <c:v>0.0008184057563170846</c:v>
                </c:pt>
                <c:pt idx="4">
                  <c:v>0.0008381242253697481</c:v>
                </c:pt>
                <c:pt idx="5">
                  <c:v>0.0008581826004984511</c:v>
                </c:pt>
                <c:pt idx="6">
                  <c:v>0.0008785826224556265</c:v>
                </c:pt>
                <c:pt idx="7">
                  <c:v>0.0008993259101676038</c:v>
                </c:pt>
                <c:pt idx="8">
                  <c:v>0.0009204139568068487</c:v>
                </c:pt>
                <c:pt idx="9">
                  <c:v>0.0009418481258713494</c:v>
                </c:pt>
                <c:pt idx="10">
                  <c:v>0.00096362964727507</c:v>
                </c:pt>
                <c:pt idx="11">
                  <c:v>0.0009857596134534672</c:v>
                </c:pt>
                <c:pt idx="12">
                  <c:v>0.001008238975488142</c:v>
                </c:pt>
                <c:pt idx="13">
                  <c:v>0.001031068539254774</c:v>
                </c:pt>
                <c:pt idx="14">
                  <c:v>0.0010542489615985575</c:v>
                </c:pt>
                <c:pt idx="15">
                  <c:v>0.0010777807465414142</c:v>
                </c:pt>
                <c:pt idx="16">
                  <c:v>0.0011016642415253304</c:v>
                </c:pt>
                <c:pt idx="17">
                  <c:v>0.0011258996336962282</c:v>
                </c:pt>
                <c:pt idx="18">
                  <c:v>0.0011504869462328083</c:v>
                </c:pt>
                <c:pt idx="19">
                  <c:v>0.0011754260347248836</c:v>
                </c:pt>
                <c:pt idx="20">
                  <c:v>0.0012007165836057444</c:v>
                </c:pt>
                <c:pt idx="21">
                  <c:v>0.0012263581026431454</c:v>
                </c:pt>
                <c:pt idx="22">
                  <c:v>0.0012523499234935367</c:v>
                </c:pt>
                <c:pt idx="23">
                  <c:v>0.001278691196324188</c:v>
                </c:pt>
                <c:pt idx="24">
                  <c:v>0.0013053808865078828</c:v>
                </c:pt>
                <c:pt idx="25">
                  <c:v>0.001332417771394882</c:v>
                </c:pt>
                <c:pt idx="26">
                  <c:v>0.0013598004371668513</c:v>
                </c:pt>
                <c:pt idx="27">
                  <c:v>0.001387527275777483</c:v>
                </c:pt>
                <c:pt idx="28">
                  <c:v>0.0014155964819845132</c:v>
                </c:pt>
                <c:pt idx="29">
                  <c:v>0.0014440060504778583</c:v>
                </c:pt>
                <c:pt idx="30">
                  <c:v>0.0014727537731085648</c:v>
                </c:pt>
                <c:pt idx="31">
                  <c:v>0.0015018372362232523</c:v>
                </c:pt>
                <c:pt idx="32">
                  <c:v>0.001531253818108728</c:v>
                </c:pt>
                <c:pt idx="33">
                  <c:v>0.0015610006865513792</c:v>
                </c:pt>
                <c:pt idx="34">
                  <c:v>0.0015910747965159637</c:v>
                </c:pt>
                <c:pt idx="35">
                  <c:v>0.0016214728879483322</c:v>
                </c:pt>
                <c:pt idx="36">
                  <c:v>0.0016521914837065996</c:v>
                </c:pt>
                <c:pt idx="37">
                  <c:v>0.0016832268876252059</c:v>
                </c:pt>
                <c:pt idx="38">
                  <c:v>0.0017145751827162548</c:v>
                </c:pt>
                <c:pt idx="39">
                  <c:v>0.0017462322295124437</c:v>
                </c:pt>
                <c:pt idx="40">
                  <c:v>0.0017781936645558326</c:v>
                </c:pt>
                <c:pt idx="41">
                  <c:v>0.001810454899036596</c:v>
                </c:pt>
                <c:pt idx="42">
                  <c:v>0.001843011117585841</c:v>
                </c:pt>
                <c:pt idx="43">
                  <c:v>0.0018758572772264422</c:v>
                </c:pt>
                <c:pt idx="44">
                  <c:v>0.001908988106485785</c:v>
                </c:pt>
                <c:pt idx="45">
                  <c:v>0.0019423981046741536</c:v>
                </c:pt>
                <c:pt idx="46">
                  <c:v>0.001976081541332408</c:v>
                </c:pt>
                <c:pt idx="47">
                  <c:v>0.0020100324558524805</c:v>
                </c:pt>
                <c:pt idx="48">
                  <c:v>0.002044244657274058</c:v>
                </c:pt>
                <c:pt idx="49">
                  <c:v>0.002078711724260709</c:v>
                </c:pt>
                <c:pt idx="50">
                  <c:v>0.0021134270052585624</c:v>
                </c:pt>
                <c:pt idx="51">
                  <c:v>0.002148383618840487</c:v>
                </c:pt>
                <c:pt idx="52">
                  <c:v>0.0021835744542385784</c:v>
                </c:pt>
                <c:pt idx="53">
                  <c:v>0.002218992172067585</c:v>
                </c:pt>
                <c:pt idx="54">
                  <c:v>0.002254629205241747</c:v>
                </c:pt>
                <c:pt idx="55">
                  <c:v>0.002290477760087334</c:v>
                </c:pt>
                <c:pt idx="56">
                  <c:v>0.0023265298176530086</c:v>
                </c:pt>
                <c:pt idx="57">
                  <c:v>0.0023627771352199285</c:v>
                </c:pt>
                <c:pt idx="58">
                  <c:v>0.0023992112480133443</c:v>
                </c:pt>
                <c:pt idx="59">
                  <c:v>0.0024358234711172122</c:v>
                </c:pt>
                <c:pt idx="60">
                  <c:v>0.0024726049015931805</c:v>
                </c:pt>
                <c:pt idx="61">
                  <c:v>0.002509546420805071</c:v>
                </c:pt>
                <c:pt idx="62">
                  <c:v>0.0025466386969497834</c:v>
                </c:pt>
                <c:pt idx="63">
                  <c:v>0.002583872187795327</c:v>
                </c:pt>
                <c:pt idx="64">
                  <c:v>0.00262123714362647</c:v>
                </c:pt>
                <c:pt idx="65">
                  <c:v>0.0026587236103982714</c:v>
                </c:pt>
                <c:pt idx="66">
                  <c:v>0.0026963214330975285</c:v>
                </c:pt>
                <c:pt idx="67">
                  <c:v>0.0027340202593119497</c:v>
                </c:pt>
                <c:pt idx="68">
                  <c:v>0.0027718095430066363</c:v>
                </c:pt>
                <c:pt idx="69">
                  <c:v>0.002809678548507186</c:v>
                </c:pt>
                <c:pt idx="70">
                  <c:v>0.0028476163546885453</c:v>
                </c:pt>
                <c:pt idx="71">
                  <c:v>0.002885611859368451</c:v>
                </c:pt>
                <c:pt idx="72">
                  <c:v>0.0029236537839040845</c:v>
                </c:pt>
                <c:pt idx="73">
                  <c:v>0.0029617306779902985</c:v>
                </c:pt>
                <c:pt idx="74">
                  <c:v>0.002999830924657563</c:v>
                </c:pt>
                <c:pt idx="75">
                  <c:v>0.003037942745467481</c:v>
                </c:pt>
                <c:pt idx="76">
                  <c:v>0.0030760542059035294</c:v>
                </c:pt>
                <c:pt idx="77">
                  <c:v>0.0031141532209544047</c:v>
                </c:pt>
                <c:pt idx="78">
                  <c:v>0.003152227560887094</c:v>
                </c:pt>
                <c:pt idx="79">
                  <c:v>0.0031902648572065873</c:v>
                </c:pt>
                <c:pt idx="80">
                  <c:v>0.003228252608798861</c:v>
                </c:pt>
                <c:pt idx="81">
                  <c:v>0.003266178188253534</c:v>
                </c:pt>
                <c:pt idx="82">
                  <c:v>0.0033040288483623587</c:v>
                </c:pt>
                <c:pt idx="83">
                  <c:v>0.0033417917287894613</c:v>
                </c:pt>
                <c:pt idx="84">
                  <c:v>0.0033794538629090074</c:v>
                </c:pt>
                <c:pt idx="85">
                  <c:v>0.0034170021848057386</c:v>
                </c:pt>
                <c:pt idx="86">
                  <c:v>0.0034544235364335823</c:v>
                </c:pt>
                <c:pt idx="87">
                  <c:v>0.0034917046749273237</c:v>
                </c:pt>
                <c:pt idx="88">
                  <c:v>0.0035288322800620837</c:v>
                </c:pt>
                <c:pt idx="89">
                  <c:v>0.003565792961855134</c:v>
                </c:pt>
                <c:pt idx="90">
                  <c:v>0.0036025732683043796</c:v>
                </c:pt>
                <c:pt idx="91">
                  <c:v>0.0036391596932575806</c:v>
                </c:pt>
                <c:pt idx="92">
                  <c:v>0.003675538684406246</c:v>
                </c:pt>
                <c:pt idx="93">
                  <c:v>0.003711696651397854</c:v>
                </c:pt>
                <c:pt idx="94">
                  <c:v>0.0037476199740599306</c:v>
                </c:pt>
                <c:pt idx="95">
                  <c:v>0.0037832950107292655</c:v>
                </c:pt>
                <c:pt idx="96">
                  <c:v>0.003818708106679415</c:v>
                </c:pt>
                <c:pt idx="97">
                  <c:v>0.0038538456026394243</c:v>
                </c:pt>
                <c:pt idx="98">
                  <c:v>0.003888693843396558</c:v>
                </c:pt>
                <c:pt idx="99">
                  <c:v>0.00392323918647565</c:v>
                </c:pt>
                <c:pt idx="100">
                  <c:v>0.003957468010887558</c:v>
                </c:pt>
                <c:pt idx="101">
                  <c:v>0.003991366725939012</c:v>
                </c:pt>
                <c:pt idx="102">
                  <c:v>0.004024921780096077</c:v>
                </c:pt>
                <c:pt idx="103">
                  <c:v>0.004058119669893257</c:v>
                </c:pt>
                <c:pt idx="104">
                  <c:v>0.004090946948880187</c:v>
                </c:pt>
                <c:pt idx="105">
                  <c:v>0.004123390236597746</c:v>
                </c:pt>
                <c:pt idx="106">
                  <c:v>0.004155436227575309</c:v>
                </c:pt>
                <c:pt idx="107">
                  <c:v>0.004187071700340771</c:v>
                </c:pt>
                <c:pt idx="108">
                  <c:v>0.0042182835264349084</c:v>
                </c:pt>
                <c:pt idx="109">
                  <c:v>0.0042490586794215485</c:v>
                </c:pt>
                <c:pt idx="110">
                  <c:v>0.004279384243884974</c:v>
                </c:pt>
                <c:pt idx="111">
                  <c:v>0.00430924742440593</c:v>
                </c:pt>
                <c:pt idx="112">
                  <c:v>0.004338635554507582</c:v>
                </c:pt>
                <c:pt idx="113">
                  <c:v>0.004367536105562692</c:v>
                </c:pt>
                <c:pt idx="114">
                  <c:v>0.004395936695653343</c:v>
                </c:pt>
                <c:pt idx="115">
                  <c:v>0.004423825098374437</c:v>
                </c:pt>
                <c:pt idx="116">
                  <c:v>0.004451189251572292</c:v>
                </c:pt>
                <c:pt idx="117">
                  <c:v>0.0044780172660096014</c:v>
                </c:pt>
                <c:pt idx="118">
                  <c:v>0.004504297433948086</c:v>
                </c:pt>
                <c:pt idx="119">
                  <c:v>0.004530018237640197</c:v>
                </c:pt>
                <c:pt idx="120">
                  <c:v>0.0045551683577212685</c:v>
                </c:pt>
                <c:pt idx="121">
                  <c:v>0.004579736681493581</c:v>
                </c:pt>
                <c:pt idx="122">
                  <c:v>0.004603712311093879</c:v>
                </c:pt>
                <c:pt idx="123">
                  <c:v>0.004627084571535941</c:v>
                </c:pt>
                <c:pt idx="124">
                  <c:v>0.004649843018619922</c:v>
                </c:pt>
                <c:pt idx="125">
                  <c:v>0.004671977446700272</c:v>
                </c:pt>
                <c:pt idx="126">
                  <c:v>0.004693477896304151</c:v>
                </c:pt>
                <c:pt idx="127">
                  <c:v>0.004714334661592393</c:v>
                </c:pt>
                <c:pt idx="128">
                  <c:v>0.004734538297655205</c:v>
                </c:pt>
                <c:pt idx="129">
                  <c:v>0.004754079627634923</c:v>
                </c:pt>
                <c:pt idx="130">
                  <c:v>0.004772949749668314</c:v>
                </c:pt>
                <c:pt idx="131">
                  <c:v>0.004791140043641088</c:v>
                </c:pt>
                <c:pt idx="132">
                  <c:v>0.004808642177747432</c:v>
                </c:pt>
                <c:pt idx="133">
                  <c:v>0.004825448114847583</c:v>
                </c:pt>
                <c:pt idx="134">
                  <c:v>0.004841550118616678</c:v>
                </c:pt>
                <c:pt idx="135">
                  <c:v>0.004856940759478255</c:v>
                </c:pt>
                <c:pt idx="136">
                  <c:v>0.004871612920316074</c:v>
                </c:pt>
                <c:pt idx="137">
                  <c:v>0.004885559801958092</c:v>
                </c:pt>
                <c:pt idx="138">
                  <c:v>0.004898774928426679</c:v>
                </c:pt>
                <c:pt idx="139">
                  <c:v>0.004911252151949409</c:v>
                </c:pt>
                <c:pt idx="140">
                  <c:v>0.004922985657724992</c:v>
                </c:pt>
                <c:pt idx="141">
                  <c:v>0.0049339699684391785</c:v>
                </c:pt>
                <c:pt idx="142">
                  <c:v>0.004944199948525715</c:v>
                </c:pt>
                <c:pt idx="143">
                  <c:v>0.004953670808167747</c:v>
                </c:pt>
                <c:pt idx="144">
                  <c:v>0.004962378107035241</c:v>
                </c:pt>
                <c:pt idx="145">
                  <c:v>0.004970317757754421</c:v>
                </c:pt>
                <c:pt idx="146">
                  <c:v>0.004977486029105357</c:v>
                </c:pt>
                <c:pt idx="147">
                  <c:v>0.004983879548944242</c:v>
                </c:pt>
                <c:pt idx="148">
                  <c:v>0.0049894953068471415</c:v>
                </c:pt>
                <c:pt idx="149">
                  <c:v>0.0049943306564723235</c:v>
                </c:pt>
                <c:pt idx="150">
                  <c:v>0.004998383317638547</c:v>
                </c:pt>
                <c:pt idx="151">
                  <c:v>0.005001651378117064</c:v>
                </c:pt>
                <c:pt idx="152">
                  <c:v>0.0050041332951353224</c:v>
                </c:pt>
                <c:pt idx="153">
                  <c:v>0.005005827896590759</c:v>
                </c:pt>
                <c:pt idx="154">
                  <c:v>0.005006734381973294</c:v>
                </c:pt>
                <c:pt idx="155">
                  <c:v>0.005006852322995558</c:v>
                </c:pt>
                <c:pt idx="156">
                  <c:v>0.005006181663930127</c:v>
                </c:pt>
                <c:pt idx="157">
                  <c:v>0.005004722721653406</c:v>
                </c:pt>
                <c:pt idx="158">
                  <c:v>0.005002476185396108</c:v>
                </c:pt>
                <c:pt idx="159">
                  <c:v>0.004999443116200609</c:v>
                </c:pt>
                <c:pt idx="160">
                  <c:v>0.004995624946085776</c:v>
                </c:pt>
                <c:pt idx="161">
                  <c:v>0.004991023476920175</c:v>
                </c:pt>
                <c:pt idx="162">
                  <c:v>0.004985640879004921</c:v>
                </c:pt>
                <c:pt idx="163">
                  <c:v>0.004979479689367722</c:v>
                </c:pt>
                <c:pt idx="164">
                  <c:v>0.00497254280976998</c:v>
                </c:pt>
                <c:pt idx="165">
                  <c:v>0.00496483350442917</c:v>
                </c:pt>
                <c:pt idx="166">
                  <c:v>0.004956355397458972</c:v>
                </c:pt>
                <c:pt idx="167">
                  <c:v>0.004947112470029976</c:v>
                </c:pt>
                <c:pt idx="168">
                  <c:v>0.004937109057254088</c:v>
                </c:pt>
                <c:pt idx="169">
                  <c:v>0.004926349844796021</c:v>
                </c:pt>
                <c:pt idx="170">
                  <c:v>0.004914839865215606</c:v>
                </c:pt>
                <c:pt idx="171">
                  <c:v>0.00490258449404491</c:v>
                </c:pt>
                <c:pt idx="172">
                  <c:v>0.00488958944560443</c:v>
                </c:pt>
                <c:pt idx="173">
                  <c:v>0.004875860768562951</c:v>
                </c:pt>
                <c:pt idx="174">
                  <c:v>0.004861404841245857</c:v>
                </c:pt>
                <c:pt idx="175">
                  <c:v>0.00484622836669703</c:v>
                </c:pt>
                <c:pt idx="176">
                  <c:v>0.004830338367499655</c:v>
                </c:pt>
                <c:pt idx="177">
                  <c:v>0.004813742180361553</c:v>
                </c:pt>
                <c:pt idx="178">
                  <c:v>0.004796447450470884</c:v>
                </c:pt>
                <c:pt idx="179">
                  <c:v>0.004778462125628284</c:v>
                </c:pt>
                <c:pt idx="180">
                  <c:v>0.004759794450161746</c:v>
                </c:pt>
                <c:pt idx="181">
                  <c:v>0.004740452958630784</c:v>
                </c:pt>
                <c:pt idx="182">
                  <c:v>0.004720446469326567</c:v>
                </c:pt>
                <c:pt idx="183">
                  <c:v>0.004699784077574992</c:v>
                </c:pt>
                <c:pt idx="184">
                  <c:v>0.004678475148849788</c:v>
                </c:pt>
                <c:pt idx="185">
                  <c:v>0.004656529311702949</c:v>
                </c:pt>
                <c:pt idx="186">
                  <c:v>0.004633956450519965</c:v>
                </c:pt>
                <c:pt idx="187">
                  <c:v>0.004610766698107481</c:v>
                </c:pt>
                <c:pt idx="188">
                  <c:v>0.004586970428121149</c:v>
                </c:pt>
                <c:pt idx="189">
                  <c:v>0.004562578247341574</c:v>
                </c:pt>
                <c:pt idx="190">
                  <c:v>0.0045376009878064305</c:v>
                </c:pt>
                <c:pt idx="191">
                  <c:v>0.004512049698806869</c:v>
                </c:pt>
                <c:pt idx="192">
                  <c:v>0.004485935638756502</c:v>
                </c:pt>
              </c:numCache>
            </c:numRef>
          </c:val>
          <c:smooth val="0"/>
        </c:ser>
        <c:marker val="1"/>
        <c:axId val="58326387"/>
        <c:axId val="55175436"/>
      </c:line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5175436"/>
        <c:crosses val="autoZero"/>
        <c:auto val="0"/>
        <c:lblOffset val="100"/>
        <c:noMultiLvlLbl val="0"/>
      </c:catAx>
      <c:valAx>
        <c:axId val="55175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832638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Per Capita GNP and Income Inequality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2"/>
          <c:y val="0.16875"/>
          <c:w val="0.975"/>
          <c:h val="0.7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'[1]Gini Inequality Model'!$J$262:$J$303</c:f>
              <c:numCache>
                <c:ptCount val="42"/>
                <c:pt idx="0">
                  <c:v>4880</c:v>
                </c:pt>
                <c:pt idx="1">
                  <c:v>1230</c:v>
                </c:pt>
                <c:pt idx="2">
                  <c:v>770</c:v>
                </c:pt>
                <c:pt idx="3">
                  <c:v>13170</c:v>
                </c:pt>
                <c:pt idx="4">
                  <c:v>20160</c:v>
                </c:pt>
                <c:pt idx="5">
                  <c:v>18160</c:v>
                </c:pt>
                <c:pt idx="6">
                  <c:v>17560</c:v>
                </c:pt>
                <c:pt idx="7">
                  <c:v>2810</c:v>
                </c:pt>
                <c:pt idx="8">
                  <c:v>17610</c:v>
                </c:pt>
                <c:pt idx="9">
                  <c:v>2130</c:v>
                </c:pt>
                <c:pt idx="10">
                  <c:v>1210</c:v>
                </c:pt>
                <c:pt idx="11">
                  <c:v>340</c:v>
                </c:pt>
                <c:pt idx="12">
                  <c:v>1070</c:v>
                </c:pt>
                <c:pt idx="13">
                  <c:v>18040</c:v>
                </c:pt>
                <c:pt idx="14">
                  <c:v>8950</c:v>
                </c:pt>
                <c:pt idx="15">
                  <c:v>20610</c:v>
                </c:pt>
                <c:pt idx="16">
                  <c:v>1640</c:v>
                </c:pt>
                <c:pt idx="17">
                  <c:v>17730</c:v>
                </c:pt>
                <c:pt idx="18">
                  <c:v>14600</c:v>
                </c:pt>
                <c:pt idx="19">
                  <c:v>18650</c:v>
                </c:pt>
                <c:pt idx="20">
                  <c:v>1910</c:v>
                </c:pt>
                <c:pt idx="21">
                  <c:v>19720</c:v>
                </c:pt>
                <c:pt idx="22">
                  <c:v>19200</c:v>
                </c:pt>
                <c:pt idx="23">
                  <c:v>5740</c:v>
                </c:pt>
                <c:pt idx="24">
                  <c:v>22100</c:v>
                </c:pt>
                <c:pt idx="25">
                  <c:v>5130</c:v>
                </c:pt>
                <c:pt idx="26">
                  <c:v>2480</c:v>
                </c:pt>
                <c:pt idx="27">
                  <c:v>23120</c:v>
                </c:pt>
                <c:pt idx="28">
                  <c:v>14400</c:v>
                </c:pt>
                <c:pt idx="29">
                  <c:v>20050</c:v>
                </c:pt>
                <c:pt idx="30">
                  <c:v>17350</c:v>
                </c:pt>
                <c:pt idx="31">
                  <c:v>16730</c:v>
                </c:pt>
                <c:pt idx="32">
                  <c:v>5890</c:v>
                </c:pt>
                <c:pt idx="33">
                  <c:v>16720</c:v>
                </c:pt>
                <c:pt idx="34">
                  <c:v>3080</c:v>
                </c:pt>
                <c:pt idx="35">
                  <c:v>1380</c:v>
                </c:pt>
                <c:pt idx="36">
                  <c:v>7490</c:v>
                </c:pt>
                <c:pt idx="37">
                  <c:v>1750</c:v>
                </c:pt>
                <c:pt idx="38">
                  <c:v>5190</c:v>
                </c:pt>
                <c:pt idx="39">
                  <c:v>8090</c:v>
                </c:pt>
                <c:pt idx="40">
                  <c:v>1360</c:v>
                </c:pt>
                <c:pt idx="41">
                  <c:v>630</c:v>
                </c:pt>
              </c:numCache>
            </c:numRef>
          </c:xVal>
          <c:yVal>
            <c:numRef>
              <c:f>'[1]Gini Inequality Model'!$K$262:$K$303</c:f>
              <c:numCache>
                <c:ptCount val="42"/>
                <c:pt idx="0">
                  <c:v>1002.5177022437448</c:v>
                </c:pt>
                <c:pt idx="1">
                  <c:v>1091.602178829475</c:v>
                </c:pt>
                <c:pt idx="2">
                  <c:v>1103.8402084121956</c:v>
                </c:pt>
                <c:pt idx="3">
                  <c:v>1121.0950583393974</c:v>
                </c:pt>
                <c:pt idx="4">
                  <c:v>1146.2979987787103</c:v>
                </c:pt>
                <c:pt idx="5">
                  <c:v>1162.7321876865014</c:v>
                </c:pt>
                <c:pt idx="6">
                  <c:v>1187.9350122535582</c:v>
                </c:pt>
                <c:pt idx="7">
                  <c:v>1199.9614563674766</c:v>
                </c:pt>
                <c:pt idx="8">
                  <c:v>1228.8284533470662</c:v>
                </c:pt>
                <c:pt idx="9">
                  <c:v>1288.042195426362</c:v>
                </c:pt>
                <c:pt idx="10">
                  <c:v>1338.693690517716</c:v>
                </c:pt>
                <c:pt idx="11">
                  <c:v>1346.1047845513108</c:v>
                </c:pt>
                <c:pt idx="12">
                  <c:v>1426.357774028686</c:v>
                </c:pt>
                <c:pt idx="13">
                  <c:v>1524.3205008711336</c:v>
                </c:pt>
                <c:pt idx="14">
                  <c:v>1566.8722298462944</c:v>
                </c:pt>
                <c:pt idx="15">
                  <c:v>1580.7821375683661</c:v>
                </c:pt>
                <c:pt idx="16">
                  <c:v>1607.2371370218864</c:v>
                </c:pt>
                <c:pt idx="17">
                  <c:v>1631.999950068762</c:v>
                </c:pt>
                <c:pt idx="18">
                  <c:v>1708.8727048626263</c:v>
                </c:pt>
                <c:pt idx="19">
                  <c:v>1811.3176587596613</c:v>
                </c:pt>
                <c:pt idx="20">
                  <c:v>1812.2131668447405</c:v>
                </c:pt>
                <c:pt idx="21">
                  <c:v>1812.5575139583727</c:v>
                </c:pt>
                <c:pt idx="22">
                  <c:v>1895.1295454390204</c:v>
                </c:pt>
                <c:pt idx="23">
                  <c:v>1939.9029169970627</c:v>
                </c:pt>
                <c:pt idx="24">
                  <c:v>2101.910668930519</c:v>
                </c:pt>
                <c:pt idx="25">
                  <c:v>2138.959864437191</c:v>
                </c:pt>
                <c:pt idx="26">
                  <c:v>2143.2632762136327</c:v>
                </c:pt>
                <c:pt idx="27">
                  <c:v>2169.1524557326625</c:v>
                </c:pt>
                <c:pt idx="28">
                  <c:v>2197.5517806873813</c:v>
                </c:pt>
                <c:pt idx="29">
                  <c:v>2240.8786023663065</c:v>
                </c:pt>
                <c:pt idx="30">
                  <c:v>2250.2878532778414</c:v>
                </c:pt>
                <c:pt idx="31">
                  <c:v>2361.898469713832</c:v>
                </c:pt>
                <c:pt idx="32">
                  <c:v>2427.6776182520066</c:v>
                </c:pt>
                <c:pt idx="33">
                  <c:v>2468.860573742904</c:v>
                </c:pt>
                <c:pt idx="34">
                  <c:v>2707.4458861261664</c:v>
                </c:pt>
                <c:pt idx="35">
                  <c:v>2719.675217362385</c:v>
                </c:pt>
                <c:pt idx="36">
                  <c:v>3282.93276591607</c:v>
                </c:pt>
                <c:pt idx="37">
                  <c:v>3684.8189762319694</c:v>
                </c:pt>
                <c:pt idx="38">
                  <c:v>3689.487990129526</c:v>
                </c:pt>
                <c:pt idx="39">
                  <c:v>3922.1885859781914</c:v>
                </c:pt>
                <c:pt idx="40">
                  <c:v>3938.237297019901</c:v>
                </c:pt>
                <c:pt idx="41">
                  <c:v>4455.655175460735</c:v>
                </c:pt>
              </c:numCache>
            </c:numRef>
          </c:yVal>
          <c:smooth val="0"/>
        </c:ser>
        <c:axId val="26816877"/>
        <c:axId val="40025302"/>
      </c:scatterChart>
      <c:valAx>
        <c:axId val="26816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0025302"/>
        <c:crosses val="autoZero"/>
        <c:crossBetween val="midCat"/>
        <c:dispUnits/>
      </c:valAx>
      <c:valAx>
        <c:axId val="40025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6816877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Income Inequality and per Capita Income</a:t>
            </a:r>
          </a:p>
        </c:rich>
      </c:tx>
      <c:layout>
        <c:manualLayout>
          <c:xMode val="factor"/>
          <c:yMode val="factor"/>
          <c:x val="-0.0015"/>
          <c:y val="-0.006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325"/>
          <c:y val="0.08375"/>
          <c:w val="0.964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'[1]Gini Inequality Model'!$G$657</c:f>
              <c:strCache>
                <c:ptCount val="1"/>
                <c:pt idx="0">
                  <c:v>Actual Gini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Inequality-Income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y = -0.0005x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+ 0.0213x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0.5385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multiLvlStrRef>
              <c:f>'[1]Gini Inequality Model'!$E$658:$F$699</c:f>
              <c:multiLvlStrCache>
                <c:ptCount val="42"/>
                <c:lvl>
                  <c:pt idx="0">
                    <c:v>Ethiopia</c:v>
                  </c:pt>
                  <c:pt idx="1">
                    <c:v>Tanzania</c:v>
                  </c:pt>
                  <c:pt idx="2">
                    <c:v>Rwanda</c:v>
                  </c:pt>
                  <c:pt idx="3">
                    <c:v>Uganda</c:v>
                  </c:pt>
                  <c:pt idx="4">
                    <c:v>India</c:v>
                  </c:pt>
                  <c:pt idx="5">
                    <c:v>Bangladesh</c:v>
                  </c:pt>
                  <c:pt idx="6">
                    <c:v>Kenya</c:v>
                  </c:pt>
                  <c:pt idx="7">
                    <c:v>Mauritania</c:v>
                  </c:pt>
                  <c:pt idx="8">
                    <c:v>C?te d'Ivoire</c:v>
                  </c:pt>
                  <c:pt idx="9">
                    <c:v>Senegal</c:v>
                  </c:pt>
                  <c:pt idx="10">
                    <c:v>China</c:v>
                  </c:pt>
                  <c:pt idx="11">
                    <c:v>Pakistan</c:v>
                  </c:pt>
                  <c:pt idx="12">
                    <c:v>Philippines</c:v>
                  </c:pt>
                  <c:pt idx="13">
                    <c:v>Sri Landa</c:v>
                  </c:pt>
                  <c:pt idx="14">
                    <c:v>Peru</c:v>
                  </c:pt>
                  <c:pt idx="15">
                    <c:v>Poland</c:v>
                  </c:pt>
                  <c:pt idx="16">
                    <c:v>Tunisia</c:v>
                  </c:pt>
                  <c:pt idx="17">
                    <c:v>Botswana</c:v>
                  </c:pt>
                  <c:pt idx="18">
                    <c:v>Algeria</c:v>
                  </c:pt>
                  <c:pt idx="19">
                    <c:v>Thailand</c:v>
                  </c:pt>
                  <c:pt idx="20">
                    <c:v>Mexico</c:v>
                  </c:pt>
                  <c:pt idx="21">
                    <c:v>Chile</c:v>
                  </c:pt>
                  <c:pt idx="22">
                    <c:v>S.Korea</c:v>
                  </c:pt>
                  <c:pt idx="23">
                    <c:v>Spain</c:v>
                  </c:pt>
                  <c:pt idx="24">
                    <c:v>N.Zealand</c:v>
                  </c:pt>
                  <c:pt idx="25">
                    <c:v>Israel</c:v>
                  </c:pt>
                  <c:pt idx="26">
                    <c:v>Singapore</c:v>
                  </c:pt>
                  <c:pt idx="27">
                    <c:v>United Kingdom</c:v>
                  </c:pt>
                  <c:pt idx="28">
                    <c:v>Australia</c:v>
                  </c:pt>
                  <c:pt idx="29">
                    <c:v>Netherlands</c:v>
                  </c:pt>
                  <c:pt idx="30">
                    <c:v>Sweden</c:v>
                  </c:pt>
                  <c:pt idx="31">
                    <c:v>Italy</c:v>
                  </c:pt>
                  <c:pt idx="32">
                    <c:v>Norway</c:v>
                  </c:pt>
                  <c:pt idx="33">
                    <c:v>Belgium</c:v>
                  </c:pt>
                  <c:pt idx="34">
                    <c:v>Denmark</c:v>
                  </c:pt>
                  <c:pt idx="35">
                    <c:v>France</c:v>
                  </c:pt>
                  <c:pt idx="36">
                    <c:v>Canada</c:v>
                  </c:pt>
                  <c:pt idx="37">
                    <c:v>Hong Kong</c:v>
                  </c:pt>
                  <c:pt idx="38">
                    <c:v>Japan</c:v>
                  </c:pt>
                  <c:pt idx="39">
                    <c:v>Germany</c:v>
                  </c:pt>
                  <c:pt idx="40">
                    <c:v>Switzerland</c:v>
                  </c:pt>
                  <c:pt idx="41">
                    <c:v>United States</c:v>
                  </c:pt>
                </c:lvl>
                <c:lvl>
                  <c:pt idx="0">
                    <c:v>340</c:v>
                  </c:pt>
                  <c:pt idx="1">
                    <c:v>630</c:v>
                  </c:pt>
                  <c:pt idx="2">
                    <c:v>770</c:v>
                  </c:pt>
                  <c:pt idx="3">
                    <c:v>1070</c:v>
                  </c:pt>
                  <c:pt idx="4">
                    <c:v>1210</c:v>
                  </c:pt>
                  <c:pt idx="5">
                    <c:v>1230</c:v>
                  </c:pt>
                  <c:pt idx="6">
                    <c:v>1360</c:v>
                  </c:pt>
                  <c:pt idx="7">
                    <c:v>1380</c:v>
                  </c:pt>
                  <c:pt idx="8">
                    <c:v>1640</c:v>
                  </c:pt>
                  <c:pt idx="9">
                    <c:v>1750</c:v>
                  </c:pt>
                  <c:pt idx="10">
                    <c:v>1910</c:v>
                  </c:pt>
                  <c:pt idx="11">
                    <c:v>2130</c:v>
                  </c:pt>
                  <c:pt idx="12">
                    <c:v>2480</c:v>
                  </c:pt>
                  <c:pt idx="13">
                    <c:v>2810</c:v>
                  </c:pt>
                  <c:pt idx="14">
                    <c:v>3080</c:v>
                  </c:pt>
                  <c:pt idx="15">
                    <c:v>4880</c:v>
                  </c:pt>
                  <c:pt idx="16">
                    <c:v>5130</c:v>
                  </c:pt>
                  <c:pt idx="17">
                    <c:v>5190</c:v>
                  </c:pt>
                  <c:pt idx="18">
                    <c:v>5740</c:v>
                  </c:pt>
                  <c:pt idx="19">
                    <c:v>5890</c:v>
                  </c:pt>
                  <c:pt idx="20">
                    <c:v>7490</c:v>
                  </c:pt>
                  <c:pt idx="21">
                    <c:v>8090</c:v>
                  </c:pt>
                  <c:pt idx="22">
                    <c:v>8950</c:v>
                  </c:pt>
                  <c:pt idx="23">
                    <c:v>13170</c:v>
                  </c:pt>
                  <c:pt idx="24">
                    <c:v>14400</c:v>
                  </c:pt>
                  <c:pt idx="25">
                    <c:v>14600</c:v>
                  </c:pt>
                  <c:pt idx="26">
                    <c:v>16720</c:v>
                  </c:pt>
                  <c:pt idx="27">
                    <c:v>16730</c:v>
                  </c:pt>
                  <c:pt idx="28">
                    <c:v>17350</c:v>
                  </c:pt>
                  <c:pt idx="29">
                    <c:v>17560</c:v>
                  </c:pt>
                  <c:pt idx="30">
                    <c:v>17610</c:v>
                  </c:pt>
                  <c:pt idx="31">
                    <c:v>17730</c:v>
                  </c:pt>
                  <c:pt idx="32">
                    <c:v>18040</c:v>
                  </c:pt>
                  <c:pt idx="33">
                    <c:v>18160</c:v>
                  </c:pt>
                  <c:pt idx="34">
                    <c:v>18650</c:v>
                  </c:pt>
                  <c:pt idx="35">
                    <c:v>19200</c:v>
                  </c:pt>
                  <c:pt idx="36">
                    <c:v>19720</c:v>
                  </c:pt>
                  <c:pt idx="37">
                    <c:v>20050</c:v>
                  </c:pt>
                  <c:pt idx="38">
                    <c:v>20160</c:v>
                  </c:pt>
                  <c:pt idx="39">
                    <c:v>20610</c:v>
                  </c:pt>
                  <c:pt idx="40">
                    <c:v>22100</c:v>
                  </c:pt>
                  <c:pt idx="41">
                    <c:v>23120</c:v>
                  </c:pt>
                </c:lvl>
              </c:multiLvlStrCache>
            </c:multiLvlStrRef>
          </c:cat>
          <c:val>
            <c:numRef>
              <c:f>'[1]Gini Inequality Model'!$G$658:$G$699</c:f>
              <c:numCache>
                <c:ptCount val="42"/>
                <c:pt idx="0">
                  <c:v>0.13461047845513108</c:v>
                </c:pt>
                <c:pt idx="1">
                  <c:v>0.44556551754607354</c:v>
                </c:pt>
                <c:pt idx="2">
                  <c:v>0.11038402084121957</c:v>
                </c:pt>
                <c:pt idx="3">
                  <c:v>0.1426357774028686</c:v>
                </c:pt>
                <c:pt idx="4">
                  <c:v>0.1338693690517716</c:v>
                </c:pt>
                <c:pt idx="5">
                  <c:v>0.1091602178829475</c:v>
                </c:pt>
                <c:pt idx="6">
                  <c:v>0.3938237297019901</c:v>
                </c:pt>
                <c:pt idx="7">
                  <c:v>0.2719675217362385</c:v>
                </c:pt>
                <c:pt idx="8">
                  <c:v>0.16072371370218863</c:v>
                </c:pt>
                <c:pt idx="9">
                  <c:v>0.36848189762319694</c:v>
                </c:pt>
                <c:pt idx="10">
                  <c:v>0.18122131668447405</c:v>
                </c:pt>
                <c:pt idx="11">
                  <c:v>0.1288042195426362</c:v>
                </c:pt>
                <c:pt idx="12">
                  <c:v>0.21432632762136328</c:v>
                </c:pt>
                <c:pt idx="13">
                  <c:v>0.11999614563674765</c:v>
                </c:pt>
                <c:pt idx="14">
                  <c:v>0.27074458861261663</c:v>
                </c:pt>
                <c:pt idx="15">
                  <c:v>0.10025177022437448</c:v>
                </c:pt>
                <c:pt idx="16">
                  <c:v>0.2138959864437191</c:v>
                </c:pt>
                <c:pt idx="17">
                  <c:v>0.36894879901295263</c:v>
                </c:pt>
                <c:pt idx="18">
                  <c:v>0.19399029169970627</c:v>
                </c:pt>
                <c:pt idx="19">
                  <c:v>0.24276776182520066</c:v>
                </c:pt>
                <c:pt idx="20">
                  <c:v>0.328293276591607</c:v>
                </c:pt>
                <c:pt idx="21">
                  <c:v>0.39221885859781913</c:v>
                </c:pt>
                <c:pt idx="22">
                  <c:v>0.15668722298462945</c:v>
                </c:pt>
                <c:pt idx="23">
                  <c:v>0.11210950583393975</c:v>
                </c:pt>
                <c:pt idx="24">
                  <c:v>0.21975517806873812</c:v>
                </c:pt>
                <c:pt idx="25">
                  <c:v>0.17088727048626262</c:v>
                </c:pt>
                <c:pt idx="26">
                  <c:v>0.24688605737429037</c:v>
                </c:pt>
                <c:pt idx="27">
                  <c:v>0.23618984697138323</c:v>
                </c:pt>
                <c:pt idx="28">
                  <c:v>0.22502878532778414</c:v>
                </c:pt>
                <c:pt idx="29">
                  <c:v>0.11879350122535581</c:v>
                </c:pt>
                <c:pt idx="30">
                  <c:v>0.12288284533470661</c:v>
                </c:pt>
                <c:pt idx="31">
                  <c:v>0.1631999950068762</c:v>
                </c:pt>
                <c:pt idx="32">
                  <c:v>0.15243205008711336</c:v>
                </c:pt>
                <c:pt idx="33">
                  <c:v>0.11627321876865016</c:v>
                </c:pt>
                <c:pt idx="34">
                  <c:v>0.18113176587596613</c:v>
                </c:pt>
                <c:pt idx="35">
                  <c:v>0.18951295454390205</c:v>
                </c:pt>
                <c:pt idx="36">
                  <c:v>0.18125575139583727</c:v>
                </c:pt>
                <c:pt idx="37">
                  <c:v>0.22408786023663063</c:v>
                </c:pt>
                <c:pt idx="38">
                  <c:v>0.11462979987787103</c:v>
                </c:pt>
                <c:pt idx="39">
                  <c:v>0.15807821375683662</c:v>
                </c:pt>
                <c:pt idx="40">
                  <c:v>0.2101910668930519</c:v>
                </c:pt>
                <c:pt idx="41">
                  <c:v>0.21691524557326625</c:v>
                </c:pt>
              </c:numCache>
            </c:numRef>
          </c:val>
          <c:smooth val="0"/>
        </c:ser>
        <c:marker val="1"/>
        <c:axId val="24683399"/>
        <c:axId val="20824000"/>
      </c:lineChart>
      <c:catAx>
        <c:axId val="24683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24000"/>
        <c:crosses val="autoZero"/>
        <c:auto val="0"/>
        <c:lblOffset val="100"/>
        <c:noMultiLvlLbl val="0"/>
      </c:catAx>
      <c:valAx>
        <c:axId val="2082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468339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225"/>
          <c:y val="0.88725"/>
          <c:w val="0.3725"/>
          <c:h val="0.038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0.2785</cdr:x>
      <cdr:y>0.01325</cdr:y>
    </cdr:from>
    <cdr:to>
      <cdr:x>0.691</cdr:x>
      <cdr:y>0.099</cdr:y>
    </cdr:to>
    <cdr:sp>
      <cdr:nvSpPr>
        <cdr:cNvPr id="1" name="Text 2"/>
        <cdr:cNvSpPr txBox="1">
          <a:spLocks noChangeArrowheads="1"/>
        </cdr:cNvSpPr>
      </cdr:nvSpPr>
      <cdr:spPr>
        <a:xfrm>
          <a:off x="981075" y="28575"/>
          <a:ext cx="1457325" cy="219075"/>
        </a:xfrm>
        <a:prstGeom prst="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Gini Inequality Model</a:t>
          </a:r>
        </a:p>
      </cdr:txBody>
    </cdr:sp>
  </cdr:relSizeAnchor>
  <cdr:relSizeAnchor xmlns:cdr="http://schemas.openxmlformats.org/drawingml/2006/chartDrawing">
    <cdr:from>
      <cdr:x>0.005</cdr:x>
      <cdr:y>0.1</cdr:y>
    </cdr:from>
    <cdr:to>
      <cdr:x>0.34725</cdr:x>
      <cdr:y>0.18575</cdr:y>
    </cdr:to>
    <cdr:sp>
      <cdr:nvSpPr>
        <cdr:cNvPr id="2" name="Text 3"/>
        <cdr:cNvSpPr txBox="1">
          <a:spLocks noChangeArrowheads="1"/>
        </cdr:cNvSpPr>
      </cdr:nvSpPr>
      <cdr:spPr>
        <a:xfrm>
          <a:off x="9525" y="247650"/>
          <a:ext cx="1209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Income</a:t>
          </a:r>
        </a:p>
      </cdr:txBody>
    </cdr:sp>
  </cdr:relSizeAnchor>
  <cdr:relSizeAnchor xmlns:cdr="http://schemas.openxmlformats.org/drawingml/2006/chartDrawing">
    <cdr:from>
      <cdr:x>0.413</cdr:x>
      <cdr:y>0.93325</cdr:y>
    </cdr:from>
    <cdr:to>
      <cdr:x>0.812</cdr:x>
      <cdr:y>1</cdr:y>
    </cdr:to>
    <cdr:sp>
      <cdr:nvSpPr>
        <cdr:cNvPr id="3" name="Text 4"/>
        <cdr:cNvSpPr txBox="1">
          <a:spLocks noChangeArrowheads="1"/>
        </cdr:cNvSpPr>
      </cdr:nvSpPr>
      <cdr:spPr>
        <a:xfrm>
          <a:off x="1457325" y="2381250"/>
          <a:ext cx="1409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Population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0.111</cdr:y>
    </cdr:from>
    <cdr:to>
      <cdr:x>0.345</cdr:x>
      <cdr:y>0.1955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04800"/>
          <a:ext cx="1209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Income</a:t>
          </a:r>
        </a:p>
      </cdr:txBody>
    </cdr:sp>
  </cdr:relSizeAnchor>
  <cdr:relSizeAnchor xmlns:cdr="http://schemas.openxmlformats.org/drawingml/2006/chartDrawing">
    <cdr:from>
      <cdr:x>0.495</cdr:x>
      <cdr:y>0.928</cdr:y>
    </cdr:from>
    <cdr:to>
      <cdr:x>0.8945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1733550" y="2609850"/>
          <a:ext cx="1400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Population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0.121</cdr:y>
    </cdr:from>
    <cdr:to>
      <cdr:x>0.36825</cdr:x>
      <cdr:y>0.20275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333375"/>
          <a:ext cx="1209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Income</a:t>
          </a:r>
        </a:p>
      </cdr:txBody>
    </cdr:sp>
  </cdr:relSizeAnchor>
  <cdr:relSizeAnchor xmlns:cdr="http://schemas.openxmlformats.org/drawingml/2006/chartDrawing">
    <cdr:from>
      <cdr:x>0.4395</cdr:x>
      <cdr:y>0.9045</cdr:y>
    </cdr:from>
    <cdr:to>
      <cdr:x>0.84225</cdr:x>
      <cdr:y>0.98625</cdr:y>
    </cdr:to>
    <cdr:sp>
      <cdr:nvSpPr>
        <cdr:cNvPr id="2" name="Text 2"/>
        <cdr:cNvSpPr txBox="1">
          <a:spLocks noChangeArrowheads="1"/>
        </cdr:cNvSpPr>
      </cdr:nvSpPr>
      <cdr:spPr>
        <a:xfrm>
          <a:off x="1524000" y="2524125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Population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0.08725</cdr:y>
    </cdr:from>
    <cdr:to>
      <cdr:x>0.1925</cdr:x>
      <cdr:y>0.128</cdr:y>
    </cdr:to>
    <cdr:sp>
      <cdr:nvSpPr>
        <cdr:cNvPr id="1" name="Text 1"/>
        <cdr:cNvSpPr txBox="1">
          <a:spLocks noChangeArrowheads="1"/>
        </cdr:cNvSpPr>
      </cdr:nvSpPr>
      <cdr:spPr>
        <a:xfrm>
          <a:off x="0" y="3619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Inequality Index</a:t>
          </a:r>
        </a:p>
      </cdr:txBody>
    </cdr:sp>
  </cdr:relSizeAnchor>
  <cdr:relSizeAnchor xmlns:cdr="http://schemas.openxmlformats.org/drawingml/2006/chartDrawing">
    <cdr:from>
      <cdr:x>0.72975</cdr:x>
      <cdr:y>0.953</cdr:y>
    </cdr:from>
    <cdr:to>
      <cdr:x>0.72975</cdr:x>
      <cdr:y>0.953</cdr:y>
    </cdr:to>
    <cdr:sp>
      <cdr:nvSpPr>
        <cdr:cNvPr id="2" name="Text 2"/>
        <cdr:cNvSpPr txBox="1">
          <a:spLocks noChangeArrowheads="1"/>
        </cdr:cNvSpPr>
      </cdr:nvSpPr>
      <cdr:spPr>
        <a:xfrm>
          <a:off x="3752850" y="401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Income Growth Rate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0.418</cdr:y>
    </cdr:from>
    <cdr:to>
      <cdr:x>0.52425</cdr:x>
      <cdr:y>0.482</cdr:y>
    </cdr:to>
    <cdr:sp>
      <cdr:nvSpPr>
        <cdr:cNvPr id="1" name="Text 1"/>
        <cdr:cNvSpPr txBox="1">
          <a:spLocks noChangeArrowheads="1"/>
        </cdr:cNvSpPr>
      </cdr:nvSpPr>
      <cdr:spPr>
        <a:xfrm>
          <a:off x="2095500" y="148590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A.</a:t>
          </a:r>
        </a:p>
      </cdr:txBody>
    </cdr:sp>
  </cdr:relSizeAnchor>
  <cdr:relSizeAnchor xmlns:cdr="http://schemas.openxmlformats.org/drawingml/2006/chartDrawing">
    <cdr:from>
      <cdr:x>0.3985</cdr:x>
      <cdr:y>0.209</cdr:y>
    </cdr:from>
    <cdr:to>
      <cdr:x>0.45</cdr:x>
      <cdr:y>0.273</cdr:y>
    </cdr:to>
    <cdr:sp>
      <cdr:nvSpPr>
        <cdr:cNvPr id="2" name="Text 2"/>
        <cdr:cNvSpPr txBox="1">
          <a:spLocks noChangeArrowheads="1"/>
        </cdr:cNvSpPr>
      </cdr:nvSpPr>
      <cdr:spPr>
        <a:xfrm>
          <a:off x="1762125" y="74295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B.</a:t>
          </a:r>
        </a:p>
      </cdr:txBody>
    </cdr:sp>
  </cdr:relSizeAnchor>
  <cdr:relSizeAnchor xmlns:cdr="http://schemas.openxmlformats.org/drawingml/2006/chartDrawing">
    <cdr:from>
      <cdr:x>0.75</cdr:x>
      <cdr:y>0.42775</cdr:y>
    </cdr:from>
    <cdr:to>
      <cdr:x>0.8015</cdr:x>
      <cdr:y>0.49175</cdr:y>
    </cdr:to>
    <cdr:sp>
      <cdr:nvSpPr>
        <cdr:cNvPr id="3" name="Text 3"/>
        <cdr:cNvSpPr txBox="1">
          <a:spLocks noChangeArrowheads="1"/>
        </cdr:cNvSpPr>
      </cdr:nvSpPr>
      <cdr:spPr>
        <a:xfrm>
          <a:off x="3324225" y="152400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C.</a:t>
          </a:r>
        </a:p>
      </cdr:txBody>
    </cdr:sp>
  </cdr:relSizeAnchor>
  <cdr:relSizeAnchor xmlns:cdr="http://schemas.openxmlformats.org/drawingml/2006/chartDrawing">
    <cdr:from>
      <cdr:x>0.793</cdr:x>
      <cdr:y>0.6915</cdr:y>
    </cdr:from>
    <cdr:to>
      <cdr:x>0.8445</cdr:x>
      <cdr:y>0.7555</cdr:y>
    </cdr:to>
    <cdr:sp>
      <cdr:nvSpPr>
        <cdr:cNvPr id="4" name="Text 4"/>
        <cdr:cNvSpPr txBox="1">
          <a:spLocks noChangeArrowheads="1"/>
        </cdr:cNvSpPr>
      </cdr:nvSpPr>
      <cdr:spPr>
        <a:xfrm>
          <a:off x="3514725" y="2466975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D.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0.09525</cdr:y>
    </cdr:from>
    <cdr:to>
      <cdr:x>0.1925</cdr:x>
      <cdr:y>0.163</cdr:y>
    </cdr:to>
    <cdr:sp>
      <cdr:nvSpPr>
        <cdr:cNvPr id="1" name="Text 1"/>
        <cdr:cNvSpPr txBox="1">
          <a:spLocks noChangeArrowheads="1"/>
        </cdr:cNvSpPr>
      </cdr:nvSpPr>
      <cdr:spPr>
        <a:xfrm>
          <a:off x="95250" y="314325"/>
          <a:ext cx="1466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Inequality Index x10,000</a:t>
          </a:r>
        </a:p>
      </cdr:txBody>
    </cdr:sp>
  </cdr:relSizeAnchor>
  <cdr:relSizeAnchor xmlns:cdr="http://schemas.openxmlformats.org/drawingml/2006/chartDrawing">
    <cdr:from>
      <cdr:x>0.80175</cdr:x>
      <cdr:y>0.91525</cdr:y>
    </cdr:from>
    <cdr:to>
      <cdr:x>0.92325</cdr:x>
      <cdr:y>0.983</cdr:y>
    </cdr:to>
    <cdr:sp>
      <cdr:nvSpPr>
        <cdr:cNvPr id="2" name="Text 2"/>
        <cdr:cNvSpPr txBox="1">
          <a:spLocks noChangeArrowheads="1"/>
        </cdr:cNvSpPr>
      </cdr:nvSpPr>
      <cdr:spPr>
        <a:xfrm>
          <a:off x="6534150" y="3076575"/>
          <a:ext cx="990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Per Capita GNP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0.935</cdr:y>
    </cdr:from>
    <cdr:to>
      <cdr:x>0.60525</cdr:x>
      <cdr:y>0.9795</cdr:y>
    </cdr:to>
    <cdr:sp>
      <cdr:nvSpPr>
        <cdr:cNvPr id="1" name="Text 1"/>
        <cdr:cNvSpPr txBox="1">
          <a:spLocks noChangeArrowheads="1"/>
        </cdr:cNvSpPr>
      </cdr:nvSpPr>
      <cdr:spPr>
        <a:xfrm>
          <a:off x="76200" y="4800600"/>
          <a:ext cx="4838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World Development Report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1994 (Washington, D.C.:  The World Bank, 1994)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53</xdr:row>
      <xdr:rowOff>9525</xdr:rowOff>
    </xdr:from>
    <xdr:to>
      <xdr:col>12</xdr:col>
      <xdr:colOff>0</xdr:colOff>
      <xdr:row>67</xdr:row>
      <xdr:rowOff>171450</xdr:rowOff>
    </xdr:to>
    <xdr:graphicFrame>
      <xdr:nvGraphicFramePr>
        <xdr:cNvPr id="1" name="Chart 1"/>
        <xdr:cNvGraphicFramePr/>
      </xdr:nvGraphicFramePr>
      <xdr:xfrm>
        <a:off x="5467350" y="8924925"/>
        <a:ext cx="3533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83</xdr:row>
      <xdr:rowOff>28575</xdr:rowOff>
    </xdr:from>
    <xdr:to>
      <xdr:col>11</xdr:col>
      <xdr:colOff>390525</xdr:colOff>
      <xdr:row>97</xdr:row>
      <xdr:rowOff>28575</xdr:rowOff>
    </xdr:to>
    <xdr:graphicFrame>
      <xdr:nvGraphicFramePr>
        <xdr:cNvPr id="2" name="Chart 3"/>
        <xdr:cNvGraphicFramePr/>
      </xdr:nvGraphicFramePr>
      <xdr:xfrm>
        <a:off x="5495925" y="14306550"/>
        <a:ext cx="3505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110</xdr:row>
      <xdr:rowOff>47625</xdr:rowOff>
    </xdr:from>
    <xdr:to>
      <xdr:col>11</xdr:col>
      <xdr:colOff>390525</xdr:colOff>
      <xdr:row>124</xdr:row>
      <xdr:rowOff>9525</xdr:rowOff>
    </xdr:to>
    <xdr:graphicFrame>
      <xdr:nvGraphicFramePr>
        <xdr:cNvPr id="3" name="Chart 4"/>
        <xdr:cNvGraphicFramePr/>
      </xdr:nvGraphicFramePr>
      <xdr:xfrm>
        <a:off x="5524500" y="19640550"/>
        <a:ext cx="347662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209550</xdr:colOff>
      <xdr:row>137</xdr:row>
      <xdr:rowOff>0</xdr:rowOff>
    </xdr:from>
    <xdr:to>
      <xdr:col>11</xdr:col>
      <xdr:colOff>333375</xdr:colOff>
      <xdr:row>163</xdr:row>
      <xdr:rowOff>0</xdr:rowOff>
    </xdr:to>
    <xdr:graphicFrame>
      <xdr:nvGraphicFramePr>
        <xdr:cNvPr id="4" name="Chart 5"/>
        <xdr:cNvGraphicFramePr/>
      </xdr:nvGraphicFramePr>
      <xdr:xfrm>
        <a:off x="3800475" y="24822150"/>
        <a:ext cx="5143500" cy="4219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206</xdr:row>
      <xdr:rowOff>123825</xdr:rowOff>
    </xdr:from>
    <xdr:to>
      <xdr:col>5</xdr:col>
      <xdr:colOff>923925</xdr:colOff>
      <xdr:row>230</xdr:row>
      <xdr:rowOff>28575</xdr:rowOff>
    </xdr:to>
    <xdr:graphicFrame>
      <xdr:nvGraphicFramePr>
        <xdr:cNvPr id="5" name="Chart 8"/>
        <xdr:cNvGraphicFramePr/>
      </xdr:nvGraphicFramePr>
      <xdr:xfrm>
        <a:off x="361950" y="36995100"/>
        <a:ext cx="41529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38100</xdr:colOff>
      <xdr:row>206</xdr:row>
      <xdr:rowOff>114300</xdr:rowOff>
    </xdr:from>
    <xdr:to>
      <xdr:col>12</xdr:col>
      <xdr:colOff>0</xdr:colOff>
      <xdr:row>230</xdr:row>
      <xdr:rowOff>28575</xdr:rowOff>
    </xdr:to>
    <xdr:graphicFrame>
      <xdr:nvGraphicFramePr>
        <xdr:cNvPr id="6" name="Chart 9"/>
        <xdr:cNvGraphicFramePr/>
      </xdr:nvGraphicFramePr>
      <xdr:xfrm>
        <a:off x="4562475" y="36985575"/>
        <a:ext cx="4438650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</xdr:colOff>
      <xdr:row>319</xdr:row>
      <xdr:rowOff>57150</xdr:rowOff>
    </xdr:from>
    <xdr:to>
      <xdr:col>10</xdr:col>
      <xdr:colOff>704850</xdr:colOff>
      <xdr:row>341</xdr:row>
      <xdr:rowOff>28575</xdr:rowOff>
    </xdr:to>
    <xdr:graphicFrame>
      <xdr:nvGraphicFramePr>
        <xdr:cNvPr id="7" name="Chart 10"/>
        <xdr:cNvGraphicFramePr/>
      </xdr:nvGraphicFramePr>
      <xdr:xfrm>
        <a:off x="400050" y="57350025"/>
        <a:ext cx="8153400" cy="337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344</xdr:row>
      <xdr:rowOff>38100</xdr:rowOff>
    </xdr:from>
    <xdr:to>
      <xdr:col>10</xdr:col>
      <xdr:colOff>723900</xdr:colOff>
      <xdr:row>377</xdr:row>
      <xdr:rowOff>152400</xdr:rowOff>
    </xdr:to>
    <xdr:graphicFrame>
      <xdr:nvGraphicFramePr>
        <xdr:cNvPr id="8" name="Chart 11"/>
        <xdr:cNvGraphicFramePr/>
      </xdr:nvGraphicFramePr>
      <xdr:xfrm>
        <a:off x="438150" y="61150500"/>
        <a:ext cx="8134350" cy="5143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2</xdr:col>
      <xdr:colOff>800100</xdr:colOff>
      <xdr:row>17</xdr:row>
      <xdr:rowOff>133350</xdr:rowOff>
    </xdr:from>
    <xdr:to>
      <xdr:col>9</xdr:col>
      <xdr:colOff>304800</xdr:colOff>
      <xdr:row>39</xdr:row>
      <xdr:rowOff>38100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24025" y="3076575"/>
          <a:ext cx="56673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Page\TheGiniInequality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ni Inequality Model"/>
    </sheetNames>
    <sheetDataSet>
      <sheetData sheetId="0">
        <row r="56">
          <cell r="E56">
            <v>0</v>
          </cell>
          <cell r="F56">
            <v>0</v>
          </cell>
        </row>
        <row r="57">
          <cell r="E57">
            <v>10</v>
          </cell>
          <cell r="F57">
            <v>5.086383603312437</v>
          </cell>
        </row>
        <row r="58">
          <cell r="E58">
            <v>20</v>
          </cell>
          <cell r="F58">
            <v>10.79339987188791</v>
          </cell>
        </row>
        <row r="59">
          <cell r="E59">
            <v>30</v>
          </cell>
          <cell r="F59">
            <v>17.233744546380176</v>
          </cell>
        </row>
        <row r="60">
          <cell r="E60">
            <v>40</v>
          </cell>
          <cell r="F60">
            <v>24.545709658479517</v>
          </cell>
        </row>
        <row r="61">
          <cell r="E61">
            <v>50</v>
          </cell>
          <cell r="F61">
            <v>32.90011149686477</v>
          </cell>
        </row>
        <row r="62">
          <cell r="E62">
            <v>60</v>
          </cell>
          <cell r="F62">
            <v>42.50938762046817</v>
          </cell>
        </row>
        <row r="63">
          <cell r="E63">
            <v>70</v>
          </cell>
          <cell r="F63">
            <v>53.63963331285472</v>
          </cell>
        </row>
        <row r="64">
          <cell r="E64">
            <v>80</v>
          </cell>
          <cell r="F64">
            <v>66.62665402672036</v>
          </cell>
        </row>
        <row r="65">
          <cell r="E65">
            <v>90</v>
          </cell>
          <cell r="F65">
            <v>81.89755125327561</v>
          </cell>
        </row>
        <row r="66">
          <cell r="E66">
            <v>100</v>
          </cell>
          <cell r="F66">
            <v>100</v>
          </cell>
        </row>
        <row r="87">
          <cell r="E87">
            <v>0</v>
          </cell>
          <cell r="F87">
            <v>0</v>
          </cell>
        </row>
        <row r="88">
          <cell r="E88">
            <v>10</v>
          </cell>
          <cell r="F88">
            <v>10</v>
          </cell>
        </row>
        <row r="89">
          <cell r="E89">
            <v>20</v>
          </cell>
          <cell r="F89">
            <v>20</v>
          </cell>
        </row>
        <row r="90">
          <cell r="E90">
            <v>30</v>
          </cell>
          <cell r="F90">
            <v>30</v>
          </cell>
        </row>
        <row r="91">
          <cell r="E91">
            <v>40</v>
          </cell>
          <cell r="F91">
            <v>40</v>
          </cell>
        </row>
        <row r="92">
          <cell r="E92">
            <v>50</v>
          </cell>
          <cell r="F92">
            <v>50</v>
          </cell>
        </row>
        <row r="93">
          <cell r="E93">
            <v>60</v>
          </cell>
          <cell r="F93">
            <v>60</v>
          </cell>
        </row>
        <row r="94">
          <cell r="E94">
            <v>70</v>
          </cell>
          <cell r="F94">
            <v>70</v>
          </cell>
        </row>
        <row r="95">
          <cell r="E95">
            <v>80</v>
          </cell>
          <cell r="F95">
            <v>80</v>
          </cell>
        </row>
        <row r="96">
          <cell r="E96">
            <v>90</v>
          </cell>
          <cell r="F96">
            <v>90</v>
          </cell>
        </row>
        <row r="97">
          <cell r="E97">
            <v>100</v>
          </cell>
          <cell r="F97">
            <v>100</v>
          </cell>
        </row>
        <row r="115">
          <cell r="E115">
            <v>0</v>
          </cell>
          <cell r="F115">
            <v>0</v>
          </cell>
        </row>
        <row r="116">
          <cell r="E116">
            <v>10</v>
          </cell>
          <cell r="F116">
            <v>3.4245089216849784E-05</v>
          </cell>
        </row>
        <row r="117">
          <cell r="E117">
            <v>20</v>
          </cell>
          <cell r="F117">
            <v>9.514242626611971E-05</v>
          </cell>
        </row>
        <row r="118">
          <cell r="E118">
            <v>30</v>
          </cell>
          <cell r="F118">
            <v>0.00022019663194139155</v>
          </cell>
        </row>
        <row r="119">
          <cell r="E119">
            <v>40</v>
          </cell>
          <cell r="F119">
            <v>0.000527610391336155</v>
          </cell>
        </row>
        <row r="120">
          <cell r="E120">
            <v>50</v>
          </cell>
          <cell r="F120">
            <v>0.0014738574705934837</v>
          </cell>
        </row>
        <row r="121">
          <cell r="E121">
            <v>60</v>
          </cell>
          <cell r="F121">
            <v>0.005331803204074112</v>
          </cell>
        </row>
        <row r="122">
          <cell r="E122">
            <v>70</v>
          </cell>
          <cell r="F122">
            <v>0.02768273161946682</v>
          </cell>
        </row>
        <row r="123">
          <cell r="E123">
            <v>80</v>
          </cell>
          <cell r="F123">
            <v>0.22857808138932595</v>
          </cell>
        </row>
        <row r="124">
          <cell r="E124">
            <v>90</v>
          </cell>
          <cell r="F124">
            <v>3.35510937223569</v>
          </cell>
        </row>
        <row r="125">
          <cell r="E125">
            <v>100</v>
          </cell>
          <cell r="F125">
            <v>100</v>
          </cell>
        </row>
        <row r="142">
          <cell r="D142">
            <v>0.01</v>
          </cell>
          <cell r="E142">
            <v>0.0023675993216865088</v>
          </cell>
        </row>
        <row r="143">
          <cell r="D143">
            <v>0.02</v>
          </cell>
          <cell r="E143">
            <v>0.010233769079658783</v>
          </cell>
        </row>
        <row r="144">
          <cell r="D144">
            <v>0.03</v>
          </cell>
          <cell r="E144">
            <v>0.024816891628014925</v>
          </cell>
        </row>
        <row r="145">
          <cell r="D145">
            <v>0.04</v>
          </cell>
          <cell r="E145">
            <v>0.047380153008038994</v>
          </cell>
        </row>
        <row r="146">
          <cell r="D146">
            <v>0.05</v>
          </cell>
          <cell r="E146">
            <v>0.07912991663913027</v>
          </cell>
        </row>
        <row r="147">
          <cell r="D147">
            <v>0.06</v>
          </cell>
          <cell r="E147">
            <v>0.12106579252311744</v>
          </cell>
        </row>
        <row r="148">
          <cell r="D148">
            <v>0.07</v>
          </cell>
          <cell r="E148">
            <v>0.17378355047038696</v>
          </cell>
        </row>
        <row r="149">
          <cell r="D149">
            <v>0.08</v>
          </cell>
          <cell r="E149">
            <v>0.23724772503522695</v>
          </cell>
        </row>
        <row r="150">
          <cell r="D150">
            <v>0.09</v>
          </cell>
          <cell r="E150">
            <v>0.3105731484416483</v>
          </cell>
        </row>
        <row r="151">
          <cell r="D151">
            <v>0.1</v>
          </cell>
          <cell r="E151">
            <v>0.3918779589922339</v>
          </cell>
        </row>
        <row r="152">
          <cell r="D152">
            <v>0.11</v>
          </cell>
          <cell r="E152">
            <v>0.4782825481609695</v>
          </cell>
        </row>
        <row r="153">
          <cell r="D153">
            <v>0.12</v>
          </cell>
          <cell r="E153">
            <v>0.5661138036980979</v>
          </cell>
        </row>
        <row r="154">
          <cell r="D154">
            <v>0.13</v>
          </cell>
          <cell r="E154">
            <v>0.6513229597878485</v>
          </cell>
        </row>
        <row r="155">
          <cell r="D155">
            <v>0.14</v>
          </cell>
          <cell r="E155">
            <v>0.7300488028584677</v>
          </cell>
        </row>
        <row r="156">
          <cell r="D156">
            <v>0.15</v>
          </cell>
          <cell r="E156">
            <v>0.799189113145466</v>
          </cell>
        </row>
        <row r="157">
          <cell r="D157">
            <v>0.16</v>
          </cell>
          <cell r="E157">
            <v>0.8568221976210851</v>
          </cell>
        </row>
        <row r="158">
          <cell r="D158">
            <v>0.17</v>
          </cell>
          <cell r="E158">
            <v>0.9023658632658812</v>
          </cell>
        </row>
        <row r="159">
          <cell r="D159">
            <v>0.18</v>
          </cell>
          <cell r="E159">
            <v>0.9364533089922704</v>
          </cell>
        </row>
        <row r="160">
          <cell r="D160">
            <v>0.19</v>
          </cell>
          <cell r="E160">
            <v>0.960597785162021</v>
          </cell>
        </row>
        <row r="161">
          <cell r="D161">
            <v>0.2</v>
          </cell>
          <cell r="E161">
            <v>0.9767690063378947</v>
          </cell>
        </row>
        <row r="162">
          <cell r="D162">
            <v>0.21</v>
          </cell>
          <cell r="E162">
            <v>0.9870012230251379</v>
          </cell>
        </row>
        <row r="163">
          <cell r="D163">
            <v>0.22</v>
          </cell>
          <cell r="E163">
            <v>0.9931109894877943</v>
          </cell>
        </row>
        <row r="164">
          <cell r="D164">
            <v>0.23</v>
          </cell>
          <cell r="E164">
            <v>0.9965492747823325</v>
          </cell>
        </row>
        <row r="165">
          <cell r="D165">
            <v>0.24</v>
          </cell>
          <cell r="E165">
            <v>0.998370042717968</v>
          </cell>
        </row>
        <row r="166">
          <cell r="D166">
            <v>0.25</v>
          </cell>
          <cell r="E166">
            <v>0.9992757498389435</v>
          </cell>
        </row>
        <row r="262">
          <cell r="J262">
            <v>4880</v>
          </cell>
          <cell r="K262">
            <v>1002.5177022437448</v>
          </cell>
        </row>
        <row r="263">
          <cell r="J263">
            <v>1230</v>
          </cell>
          <cell r="K263">
            <v>1091.602178829475</v>
          </cell>
        </row>
        <row r="264">
          <cell r="J264">
            <v>770</v>
          </cell>
          <cell r="K264">
            <v>1103.8402084121956</v>
          </cell>
        </row>
        <row r="265">
          <cell r="J265">
            <v>13170</v>
          </cell>
          <cell r="K265">
            <v>1121.0950583393974</v>
          </cell>
        </row>
        <row r="266">
          <cell r="J266">
            <v>20160</v>
          </cell>
          <cell r="K266">
            <v>1146.2979987787103</v>
          </cell>
        </row>
        <row r="267">
          <cell r="J267">
            <v>18160</v>
          </cell>
          <cell r="K267">
            <v>1162.7321876865014</v>
          </cell>
        </row>
        <row r="268">
          <cell r="J268">
            <v>17560</v>
          </cell>
          <cell r="K268">
            <v>1187.9350122535582</v>
          </cell>
        </row>
        <row r="269">
          <cell r="J269">
            <v>2810</v>
          </cell>
          <cell r="K269">
            <v>1199.9614563674766</v>
          </cell>
        </row>
        <row r="270">
          <cell r="J270">
            <v>17610</v>
          </cell>
          <cell r="K270">
            <v>1228.8284533470662</v>
          </cell>
        </row>
        <row r="271">
          <cell r="J271">
            <v>2130</v>
          </cell>
          <cell r="K271">
            <v>1288.042195426362</v>
          </cell>
        </row>
        <row r="272">
          <cell r="J272">
            <v>1210</v>
          </cell>
          <cell r="K272">
            <v>1338.693690517716</v>
          </cell>
        </row>
        <row r="273">
          <cell r="J273">
            <v>340</v>
          </cell>
          <cell r="K273">
            <v>1346.1047845513108</v>
          </cell>
        </row>
        <row r="274">
          <cell r="J274">
            <v>1070</v>
          </cell>
          <cell r="K274">
            <v>1426.357774028686</v>
          </cell>
        </row>
        <row r="275">
          <cell r="J275">
            <v>18040</v>
          </cell>
          <cell r="K275">
            <v>1524.3205008711336</v>
          </cell>
        </row>
        <row r="276">
          <cell r="J276">
            <v>8950</v>
          </cell>
          <cell r="K276">
            <v>1566.8722298462944</v>
          </cell>
        </row>
        <row r="277">
          <cell r="J277">
            <v>20610</v>
          </cell>
          <cell r="K277">
            <v>1580.7821375683661</v>
          </cell>
        </row>
        <row r="278">
          <cell r="J278">
            <v>1640</v>
          </cell>
          <cell r="K278">
            <v>1607.2371370218864</v>
          </cell>
        </row>
        <row r="279">
          <cell r="J279">
            <v>17730</v>
          </cell>
          <cell r="K279">
            <v>1631.999950068762</v>
          </cell>
        </row>
        <row r="280">
          <cell r="J280">
            <v>14600</v>
          </cell>
          <cell r="K280">
            <v>1708.8727048626263</v>
          </cell>
        </row>
        <row r="281">
          <cell r="J281">
            <v>18650</v>
          </cell>
          <cell r="K281">
            <v>1811.3176587596613</v>
          </cell>
        </row>
        <row r="282">
          <cell r="J282">
            <v>1910</v>
          </cell>
          <cell r="K282">
            <v>1812.2131668447405</v>
          </cell>
        </row>
        <row r="283">
          <cell r="J283">
            <v>19720</v>
          </cell>
          <cell r="K283">
            <v>1812.5575139583727</v>
          </cell>
        </row>
        <row r="284">
          <cell r="J284">
            <v>19200</v>
          </cell>
          <cell r="K284">
            <v>1895.1295454390204</v>
          </cell>
        </row>
        <row r="285">
          <cell r="J285">
            <v>5740</v>
          </cell>
          <cell r="K285">
            <v>1939.9029169970627</v>
          </cell>
        </row>
        <row r="286">
          <cell r="J286">
            <v>22100</v>
          </cell>
          <cell r="K286">
            <v>2101.910668930519</v>
          </cell>
        </row>
        <row r="287">
          <cell r="J287">
            <v>5130</v>
          </cell>
          <cell r="K287">
            <v>2138.959864437191</v>
          </cell>
        </row>
        <row r="288">
          <cell r="J288">
            <v>2480</v>
          </cell>
          <cell r="K288">
            <v>2143.2632762136327</v>
          </cell>
        </row>
        <row r="289">
          <cell r="J289">
            <v>23120</v>
          </cell>
          <cell r="K289">
            <v>2169.1524557326625</v>
          </cell>
        </row>
        <row r="290">
          <cell r="J290">
            <v>14400</v>
          </cell>
          <cell r="K290">
            <v>2197.5517806873813</v>
          </cell>
        </row>
        <row r="291">
          <cell r="J291">
            <v>20050</v>
          </cell>
          <cell r="K291">
            <v>2240.8786023663065</v>
          </cell>
        </row>
        <row r="292">
          <cell r="J292">
            <v>17350</v>
          </cell>
          <cell r="K292">
            <v>2250.2878532778414</v>
          </cell>
        </row>
        <row r="293">
          <cell r="J293">
            <v>16730</v>
          </cell>
          <cell r="K293">
            <v>2361.898469713832</v>
          </cell>
        </row>
        <row r="294">
          <cell r="J294">
            <v>5890</v>
          </cell>
          <cell r="K294">
            <v>2427.6776182520066</v>
          </cell>
        </row>
        <row r="295">
          <cell r="J295">
            <v>16720</v>
          </cell>
          <cell r="K295">
            <v>2468.860573742904</v>
          </cell>
        </row>
        <row r="296">
          <cell r="J296">
            <v>3080</v>
          </cell>
          <cell r="K296">
            <v>2707.4458861261664</v>
          </cell>
        </row>
        <row r="297">
          <cell r="J297">
            <v>1380</v>
          </cell>
          <cell r="K297">
            <v>2719.675217362385</v>
          </cell>
        </row>
        <row r="298">
          <cell r="J298">
            <v>7490</v>
          </cell>
          <cell r="K298">
            <v>3282.93276591607</v>
          </cell>
        </row>
        <row r="299">
          <cell r="J299">
            <v>1750</v>
          </cell>
          <cell r="K299">
            <v>3684.8189762319694</v>
          </cell>
        </row>
        <row r="300">
          <cell r="J300">
            <v>5190</v>
          </cell>
          <cell r="K300">
            <v>3689.487990129526</v>
          </cell>
        </row>
        <row r="301">
          <cell r="J301">
            <v>8090</v>
          </cell>
          <cell r="K301">
            <v>3922.1885859781914</v>
          </cell>
        </row>
        <row r="302">
          <cell r="J302">
            <v>1360</v>
          </cell>
          <cell r="K302">
            <v>3938.237297019901</v>
          </cell>
        </row>
        <row r="303">
          <cell r="J303">
            <v>630</v>
          </cell>
          <cell r="K303">
            <v>4455.655175460735</v>
          </cell>
        </row>
        <row r="460">
          <cell r="D460">
            <v>-44</v>
          </cell>
          <cell r="E460">
            <v>6.829144870947004E-05</v>
          </cell>
          <cell r="F460">
            <v>5.836140449854384E-07</v>
          </cell>
          <cell r="G460">
            <v>9.28901838755256E-09</v>
          </cell>
          <cell r="H460">
            <v>0.0007612706332453597</v>
          </cell>
        </row>
        <row r="461">
          <cell r="D461">
            <v>-43</v>
          </cell>
          <cell r="E461">
            <v>7.636066060562616E-05</v>
          </cell>
          <cell r="F461">
            <v>7.265220218508233E-07</v>
          </cell>
          <cell r="G461">
            <v>1.1156036498641974E-08</v>
          </cell>
          <cell r="H461">
            <v>0.0007799809878856516</v>
          </cell>
        </row>
        <row r="462">
          <cell r="D462">
            <v>-42</v>
          </cell>
          <cell r="E462">
            <v>8.52819328745701E-05</v>
          </cell>
          <cell r="F462">
            <v>9.023185454488949E-07</v>
          </cell>
          <cell r="G462">
            <v>1.3382400938301085E-08</v>
          </cell>
          <cell r="H462">
            <v>0.0007990253346930001</v>
          </cell>
        </row>
        <row r="463">
          <cell r="D463">
            <v>-41</v>
          </cell>
          <cell r="E463">
            <v>9.513238828283222E-05</v>
          </cell>
          <cell r="F463">
            <v>1.1180443645804811E-06</v>
          </cell>
          <cell r="G463">
            <v>1.603401017838235E-08</v>
          </cell>
          <cell r="H463">
            <v>0.0008184057563170846</v>
          </cell>
        </row>
        <row r="464">
          <cell r="D464">
            <v>-40</v>
          </cell>
          <cell r="E464">
            <v>0.00010599460764266282</v>
          </cell>
          <cell r="F464">
            <v>1.3821215641105314E-06</v>
          </cell>
          <cell r="G464">
            <v>1.9188201902222157E-08</v>
          </cell>
          <cell r="H464">
            <v>0.0008381242253697481</v>
          </cell>
        </row>
        <row r="465">
          <cell r="D465">
            <v>-39</v>
          </cell>
          <cell r="E465">
            <v>0.000117956845640487</v>
          </cell>
          <cell r="F465">
            <v>1.7045961440348803E-06</v>
          </cell>
          <cell r="G465">
            <v>2.2935616118541604E-08</v>
          </cell>
          <cell r="H465">
            <v>0.0008581826004984511</v>
          </cell>
        </row>
        <row r="466">
          <cell r="D466">
            <v>-38</v>
          </cell>
          <cell r="E466">
            <v>0.0001311132358717848</v>
          </cell>
          <cell r="F466">
            <v>2.0974171418241925E-06</v>
          </cell>
          <cell r="G466">
            <v>2.7382339418813984E-08</v>
          </cell>
          <cell r="H466">
            <v>0.0008785826224556265</v>
          </cell>
        </row>
        <row r="467">
          <cell r="D467">
            <v>-37</v>
          </cell>
          <cell r="E467">
            <v>0.00014556398230921512</v>
          </cell>
          <cell r="F467">
            <v>2.5747565828938224E-06</v>
          </cell>
          <cell r="G467">
            <v>3.265236892657724E-08</v>
          </cell>
          <cell r="H467">
            <v>0.0008993259101676038</v>
          </cell>
        </row>
        <row r="468">
          <cell r="D468">
            <v>-36</v>
          </cell>
          <cell r="E468">
            <v>0.00016141553423517065</v>
          </cell>
          <cell r="F468">
            <v>3.153374809336418E-06</v>
          </cell>
          <cell r="G468">
            <v>3.88904391301447E-08</v>
          </cell>
          <cell r="H468">
            <v>0.0009204139568068487</v>
          </cell>
        </row>
        <row r="469">
          <cell r="D469">
            <v>-35</v>
          </cell>
          <cell r="E469">
            <v>0.00017878074148198144</v>
          </cell>
          <cell r="F469">
            <v>3.8530359700922275E-06</v>
          </cell>
          <cell r="G469">
            <v>4.62652598904808E-08</v>
          </cell>
          <cell r="H469">
            <v>0.0009418481258713494</v>
          </cell>
        </row>
        <row r="470">
          <cell r="D470">
            <v>-34</v>
          </cell>
          <cell r="E470">
            <v>0.00019777898664566845</v>
          </cell>
          <cell r="F470">
            <v>4.6969786436422685E-06</v>
          </cell>
          <cell r="G470">
            <v>5.497321950299507E-08</v>
          </cell>
          <cell r="H470">
            <v>0.00096362964727507</v>
          </cell>
        </row>
        <row r="471">
          <cell r="D471">
            <v>-33</v>
          </cell>
          <cell r="E471">
            <v>0.00021853629077565117</v>
          </cell>
          <cell r="F471">
            <v>5.712446692418038E-06</v>
          </cell>
          <cell r="G471">
            <v>6.524261279437336E-08</v>
          </cell>
          <cell r="H471">
            <v>0.0009857596134534672</v>
          </cell>
        </row>
        <row r="472">
          <cell r="D472">
            <v>-32</v>
          </cell>
          <cell r="E472">
            <v>0.00024118538889649293</v>
          </cell>
          <cell r="F472">
            <v>6.9312854999614045E-06</v>
          </cell>
          <cell r="G472">
            <v>7.733846088085036E-08</v>
          </cell>
          <cell r="H472">
            <v>0.001008238975488142</v>
          </cell>
        </row>
        <row r="473">
          <cell r="D473">
            <v>-31</v>
          </cell>
          <cell r="E473">
            <v>0.0002658657715921113</v>
          </cell>
          <cell r="F473">
            <v>8.390608699240998E-06</v>
          </cell>
          <cell r="G473">
            <v>9.156799642830711E-08</v>
          </cell>
          <cell r="H473">
            <v>0.001031068539254774</v>
          </cell>
        </row>
        <row r="474">
          <cell r="D474">
            <v>-30</v>
          </cell>
          <cell r="E474">
            <v>0.00029272368878153983</v>
          </cell>
          <cell r="F474">
            <v>1.0133540343638255E-05</v>
          </cell>
          <cell r="G474">
            <v>1.0828689606051078E-07</v>
          </cell>
          <cell r="H474">
            <v>0.0010542489615985575</v>
          </cell>
        </row>
        <row r="475">
          <cell r="D475">
            <v>-29</v>
          </cell>
          <cell r="E475">
            <v>0.00032191211174196674</v>
          </cell>
          <cell r="F475">
            <v>1.221003717975937E-05</v>
          </cell>
          <cell r="G475">
            <v>1.2790634997974316E-07</v>
          </cell>
          <cell r="H475">
            <v>0.0010777807465414142</v>
          </cell>
        </row>
        <row r="476">
          <cell r="D476">
            <v>-28</v>
          </cell>
          <cell r="E476">
            <v>0.00035359064939315024</v>
          </cell>
          <cell r="F476">
            <v>1.4677795231114015E-05</v>
          </cell>
          <cell r="G476">
            <v>1.5090106790975128E-07</v>
          </cell>
          <cell r="H476">
            <v>0.0011016642415253304</v>
          </cell>
        </row>
        <row r="477">
          <cell r="D477">
            <v>-27</v>
          </cell>
          <cell r="E477">
            <v>0.0003879254148511746</v>
          </cell>
          <cell r="F477">
            <v>1.7603244270820897E-05</v>
          </cell>
          <cell r="G477">
            <v>1.7781833015510665E-07</v>
          </cell>
          <cell r="H477">
            <v>0.0011258996336962282</v>
          </cell>
        </row>
        <row r="478">
          <cell r="D478">
            <v>-26</v>
          </cell>
          <cell r="E478">
            <v>0.00042508883829248887</v>
          </cell>
          <cell r="F478">
            <v>2.10626329266356E-05</v>
          </cell>
          <cell r="G478">
            <v>2.09288202897952E-07</v>
          </cell>
          <cell r="H478">
            <v>0.0011504869462328083</v>
          </cell>
        </row>
        <row r="479">
          <cell r="D479">
            <v>-25</v>
          </cell>
          <cell r="E479">
            <v>0.0004652594222448632</v>
          </cell>
          <cell r="F479">
            <v>2.5143206099929074E-05</v>
          </cell>
          <cell r="G479">
            <v>2.4603504781964427E-07</v>
          </cell>
          <cell r="H479">
            <v>0.0011754260347248836</v>
          </cell>
        </row>
        <row r="480">
          <cell r="D480">
            <v>-24</v>
          </cell>
          <cell r="E480">
            <v>0.0005086214355436589</v>
          </cell>
          <cell r="F480">
            <v>2.9944475070068194E-05</v>
          </cell>
          <cell r="G480">
            <v>2.8889046772895247E-07</v>
          </cell>
          <cell r="H480">
            <v>0.0012007165836057444</v>
          </cell>
        </row>
        <row r="481">
          <cell r="D481">
            <v>-23</v>
          </cell>
          <cell r="E481">
            <v>0.0005553645423627781</v>
          </cell>
          <cell r="F481">
            <v>3.5579579077219504E-05</v>
          </cell>
          <cell r="G481">
            <v>3.388078420780454E-07</v>
          </cell>
          <cell r="H481">
            <v>0.0012263581026431454</v>
          </cell>
        </row>
        <row r="482">
          <cell r="D482">
            <v>-22</v>
          </cell>
          <cell r="E482">
            <v>0.0006056833629526803</v>
          </cell>
          <cell r="F482">
            <v>4.217673531305355E-05</v>
          </cell>
          <cell r="G482">
            <v>3.9687861901850064E-07</v>
          </cell>
          <cell r="H482">
            <v>0.0012523499234935367</v>
          </cell>
        </row>
        <row r="483">
          <cell r="D483">
            <v>-21</v>
          </cell>
          <cell r="E483">
            <v>0.0006597769629953622</v>
          </cell>
          <cell r="F483">
            <v>4.988077208726877E-05</v>
          </cell>
          <cell r="G483">
            <v>4.6435054394462963E-07</v>
          </cell>
          <cell r="H483">
            <v>0.001278691196324188</v>
          </cell>
        </row>
        <row r="484">
          <cell r="D484">
            <v>-20</v>
          </cell>
          <cell r="E484">
            <v>0.0007178482688202289</v>
          </cell>
          <cell r="F484">
            <v>5.8854737470429467E-05</v>
          </cell>
          <cell r="G484">
            <v>5.426480182281832E-07</v>
          </cell>
          <cell r="H484">
            <v>0.0013053808865078828</v>
          </cell>
        </row>
        <row r="485">
          <cell r="D485">
            <v>-19</v>
          </cell>
          <cell r="E485">
            <v>0.0007801034061168057</v>
          </cell>
          <cell r="F485">
            <v>6.928157293874913E-05</v>
          </cell>
          <cell r="G485">
            <v>6.333947959877457E-07</v>
          </cell>
          <cell r="H485">
            <v>0.001332417771394882</v>
          </cell>
        </row>
        <row r="486">
          <cell r="D486">
            <v>-18</v>
          </cell>
          <cell r="E486">
            <v>0.0008467509602312118</v>
          </cell>
          <cell r="F486">
            <v>8.136583847004313E-05</v>
          </cell>
          <cell r="G486">
            <v>7.384392411600756E-07</v>
          </cell>
          <cell r="H486">
            <v>0.0013598004371668513</v>
          </cell>
        </row>
        <row r="487">
          <cell r="D487">
            <v>-17</v>
          </cell>
          <cell r="E487">
            <v>0.0009180011566434516</v>
          </cell>
          <cell r="F487">
            <v>9.53354721767631E-05</v>
          </cell>
          <cell r="G487">
            <v>8.598823817311458E-07</v>
          </cell>
          <cell r="H487">
            <v>0.001387527275777483</v>
          </cell>
        </row>
        <row r="488">
          <cell r="D488">
            <v>-16</v>
          </cell>
          <cell r="E488">
            <v>0.0009940649607914835</v>
          </cell>
          <cell r="F488">
            <v>0.00011144356393633831</v>
          </cell>
          <cell r="G488">
            <v>1.0001090126012952E-06</v>
          </cell>
          <cell r="H488">
            <v>0.0014155964819845132</v>
          </cell>
        </row>
        <row r="489">
          <cell r="D489">
            <v>-15</v>
          </cell>
          <cell r="E489">
            <v>0.001075153097034496</v>
          </cell>
          <cell r="F489">
            <v>0.00012997011862655406</v>
          </cell>
          <cell r="G489">
            <v>1.1618221130373274E-06</v>
          </cell>
          <cell r="H489">
            <v>0.0014440060504778583</v>
          </cell>
        </row>
        <row r="490">
          <cell r="D490">
            <v>-14</v>
          </cell>
          <cell r="E490">
            <v>0.00116147498722978</v>
          </cell>
          <cell r="F490">
            <v>0.0001512237805419712</v>
          </cell>
          <cell r="G490">
            <v>1.3480808588145855E-06</v>
          </cell>
          <cell r="H490">
            <v>0.0014727537731085648</v>
          </cell>
        </row>
        <row r="491">
          <cell r="D491">
            <v>-13</v>
          </cell>
          <cell r="E491">
            <v>0.0012532376101322294</v>
          </cell>
          <cell r="F491">
            <v>0.00017554348641678262</v>
          </cell>
          <cell r="G491">
            <v>1.5623425227566144E-06</v>
          </cell>
          <cell r="H491">
            <v>0.0015018372362232523</v>
          </cell>
        </row>
        <row r="492">
          <cell r="D492">
            <v>-12</v>
          </cell>
          <cell r="E492">
            <v>0.0013506442836090193</v>
          </cell>
          <cell r="F492">
            <v>0.00020330001028371023</v>
          </cell>
          <cell r="G492">
            <v>1.8085085701930309E-06</v>
          </cell>
          <cell r="H492">
            <v>0.001531253818108728</v>
          </cell>
        </row>
        <row r="493">
          <cell r="D493">
            <v>-11</v>
          </cell>
          <cell r="E493">
            <v>0.001453893372489699</v>
          </cell>
          <cell r="F493">
            <v>0.00023489735924482133</v>
          </cell>
          <cell r="G493">
            <v>2.090975267601538E-06</v>
          </cell>
          <cell r="H493">
            <v>0.0015610006865513792</v>
          </cell>
        </row>
        <row r="494">
          <cell r="D494">
            <v>-10</v>
          </cell>
          <cell r="E494">
            <v>0.001563176925738231</v>
          </cell>
          <cell r="F494">
            <v>0.0002707739752191535</v>
          </cell>
          <cell r="G494">
            <v>2.4146891330708228E-06</v>
          </cell>
          <cell r="H494">
            <v>0.0015910747965159637</v>
          </cell>
        </row>
        <row r="495">
          <cell r="D495">
            <v>-9</v>
          </cell>
          <cell r="E495">
            <v>0.0016786792475318305</v>
          </cell>
          <cell r="F495">
            <v>0.00031140369397729845</v>
          </cell>
          <cell r="G495">
            <v>2.7852075658789376E-06</v>
          </cell>
          <cell r="H495">
            <v>0.0016214728879483322</v>
          </cell>
        </row>
        <row r="496">
          <cell r="D496">
            <v>-8</v>
          </cell>
          <cell r="E496">
            <v>0.0018005754077543643</v>
          </cell>
          <cell r="F496">
            <v>0.0003572964093999457</v>
          </cell>
          <cell r="G496">
            <v>3.2087649990560256E-06</v>
          </cell>
          <cell r="H496">
            <v>0.0016521914837065996</v>
          </cell>
        </row>
        <row r="497">
          <cell r="D497">
            <v>-7</v>
          </cell>
          <cell r="E497">
            <v>0.0019290296983512456</v>
          </cell>
          <cell r="F497">
            <v>0.00040899838804139604</v>
          </cell>
          <cell r="G497">
            <v>3.6923449228893265E-06</v>
          </cell>
          <cell r="H497">
            <v>0.0016832268876252059</v>
          </cell>
        </row>
        <row r="498">
          <cell r="D498">
            <v>-6</v>
          </cell>
          <cell r="E498">
            <v>0.002064194042939022</v>
          </cell>
          <cell r="F498">
            <v>0.00046709217688388455</v>
          </cell>
          <cell r="G498">
            <v>4.243758128498652E-06</v>
          </cell>
          <cell r="H498">
            <v>0.0017145751827162548</v>
          </cell>
        </row>
        <row r="499">
          <cell r="D499">
            <v>-5</v>
          </cell>
          <cell r="E499">
            <v>0.002206206368006281</v>
          </cell>
          <cell r="F499">
            <v>0.0005321960457833324</v>
          </cell>
          <cell r="G499">
            <v>4.8717275183998635E-06</v>
          </cell>
          <cell r="H499">
            <v>0.0017462322295124437</v>
          </cell>
        </row>
        <row r="500">
          <cell r="D500">
            <v>-4</v>
          </cell>
          <cell r="E500">
            <v>0.002355188944972379</v>
          </cell>
          <cell r="F500">
            <v>0.0006049629056831342</v>
          </cell>
          <cell r="G500">
            <v>5.585979824890508E-06</v>
          </cell>
          <cell r="H500">
            <v>0.0017781936645558326</v>
          </cell>
        </row>
        <row r="501">
          <cell r="D501">
            <v>-3</v>
          </cell>
          <cell r="E501">
            <v>0.0025112467132757266</v>
          </cell>
          <cell r="F501">
            <v>0.0006860786443593695</v>
          </cell>
          <cell r="G501">
            <v>6.3973445666213535E-06</v>
          </cell>
          <cell r="H501">
            <v>0.001810454899036596</v>
          </cell>
        </row>
        <row r="502">
          <cell r="D502">
            <v>-2</v>
          </cell>
          <cell r="E502">
            <v>0.0026744655955320148</v>
          </cell>
          <cell r="F502">
            <v>0.0007762598234020391</v>
          </cell>
          <cell r="G502">
            <v>7.317860558320731E-06</v>
          </cell>
          <cell r="H502">
            <v>0.001843011117585841</v>
          </cell>
        </row>
        <row r="503">
          <cell r="D503">
            <v>-1</v>
          </cell>
          <cell r="E503">
            <v>0.0028449108166228774</v>
          </cell>
          <cell r="F503">
            <v>0.0008762506834653556</v>
          </cell>
          <cell r="G503">
            <v>8.360890267761105E-06</v>
          </cell>
          <cell r="H503">
            <v>0.0018758572772264422</v>
          </cell>
        </row>
        <row r="504">
          <cell r="D504">
            <v>0</v>
          </cell>
          <cell r="E504">
            <v>0.003022625239334579</v>
          </cell>
          <cell r="F504">
            <v>0.0009868194096527487</v>
          </cell>
          <cell r="G504">
            <v>9.541242287131332E-06</v>
          </cell>
          <cell r="H504">
            <v>0.001908988106485785</v>
          </cell>
        </row>
        <row r="505">
          <cell r="D505">
            <v>1</v>
          </cell>
          <cell r="E505">
            <v>0.003207627729852052</v>
          </cell>
          <cell r="F505">
            <v>0.0011087536153346705</v>
          </cell>
          <cell r="G505">
            <v>1.0875302152429125E-05</v>
          </cell>
          <cell r="H505">
            <v>0.0019423981046741536</v>
          </cell>
        </row>
        <row r="506">
          <cell r="D506">
            <v>2</v>
          </cell>
          <cell r="E506">
            <v>0.0033999115670135167</v>
          </cell>
          <cell r="F506">
            <v>0.0012428550107984387</v>
          </cell>
          <cell r="G506">
            <v>1.2381171703743765E-05</v>
          </cell>
          <cell r="H506">
            <v>0.001976081541332408</v>
          </cell>
        </row>
        <row r="507">
          <cell r="D507">
            <v>3</v>
          </cell>
          <cell r="E507">
            <v>0.003599442909732949</v>
          </cell>
          <cell r="F507">
            <v>0.0013899332329358814</v>
          </cell>
          <cell r="G507">
            <v>1.4078817130794516E-05</v>
          </cell>
          <cell r="H507">
            <v>0.0020100324558524805</v>
          </cell>
        </row>
        <row r="508">
          <cell r="D508">
            <v>4</v>
          </cell>
          <cell r="E508">
            <v>0.0038061593373901075</v>
          </cell>
          <cell r="F508">
            <v>0.001550798823685876</v>
          </cell>
          <cell r="G508">
            <v>1.5990225791279345E-05</v>
          </cell>
          <cell r="H508">
            <v>0.002044244657274058</v>
          </cell>
        </row>
        <row r="509">
          <cell r="D509">
            <v>5</v>
          </cell>
          <cell r="E509">
            <v>0.004019968478259545</v>
          </cell>
          <cell r="F509">
            <v>0.00172625535812224</v>
          </cell>
          <cell r="G509">
            <v>1.813957182395327E-05</v>
          </cell>
          <cell r="H509">
            <v>0.002078711724260709</v>
          </cell>
        </row>
        <row r="510">
          <cell r="D510">
            <v>6</v>
          </cell>
          <cell r="E510">
            <v>0.004240746741190834</v>
          </cell>
          <cell r="F510">
            <v>0.0019170907378239452</v>
          </cell>
          <cell r="G510">
            <v>2.0553390503418347E-05</v>
          </cell>
          <cell r="H510">
            <v>0.0021134270052585624</v>
          </cell>
        </row>
        <row r="511">
          <cell r="D511">
            <v>7</v>
          </cell>
          <cell r="E511">
            <v>0.00446833816575266</v>
          </cell>
          <cell r="F511">
            <v>0.002124067681345969</v>
          </cell>
          <cell r="G511">
            <v>2.3260761198939568E-05</v>
          </cell>
          <cell r="H511">
            <v>0.002148383618840487</v>
          </cell>
        </row>
        <row r="512">
          <cell r="D512">
            <v>8</v>
          </cell>
          <cell r="E512">
            <v>0.00470255340590557</v>
          </cell>
          <cell r="F512">
            <v>0.0023479134610355132</v>
          </cell>
          <cell r="G512">
            <v>2.6293498704842112E-05</v>
          </cell>
          <cell r="H512">
            <v>0.0021835744542385784</v>
          </cell>
        </row>
        <row r="513">
          <cell r="D513">
            <v>9</v>
          </cell>
          <cell r="E513">
            <v>0.0049431688619648905</v>
          </cell>
          <cell r="F513">
            <v>0.002589308953867348</v>
          </cell>
          <cell r="G513">
            <v>2.968635260490972E-05</v>
          </cell>
          <cell r="H513">
            <v>0.002218992172067585</v>
          </cell>
        </row>
        <row r="514">
          <cell r="D514">
            <v>10</v>
          </cell>
          <cell r="E514">
            <v>0.005189925975151725</v>
          </cell>
          <cell r="F514">
            <v>0.002848877093109628</v>
          </cell>
          <cell r="G514">
            <v>3.347721421750293E-05</v>
          </cell>
          <cell r="H514">
            <v>0.002254629205241747</v>
          </cell>
        </row>
        <row r="515">
          <cell r="C515">
            <v>0</v>
          </cell>
          <cell r="D515">
            <v>11</v>
          </cell>
          <cell r="E515">
            <v>0.005442530698402036</v>
          </cell>
          <cell r="F515">
            <v>0.003127170827133444</v>
          </cell>
          <cell r="G515">
            <v>3.7707330541764075E-05</v>
          </cell>
          <cell r="H515">
            <v>0.002290477760087334</v>
          </cell>
        </row>
        <row r="516">
          <cell r="C516">
            <v>10</v>
          </cell>
          <cell r="D516">
            <v>12</v>
          </cell>
          <cell r="E516">
            <v>0.0057006531563100525</v>
          </cell>
          <cell r="F516">
            <v>0.0034246607111558824</v>
          </cell>
          <cell r="G516">
            <v>4.24215244883171E-05</v>
          </cell>
          <cell r="H516">
            <v>0.0023265298176530086</v>
          </cell>
        </row>
        <row r="517">
          <cell r="C517">
            <v>20</v>
          </cell>
          <cell r="D517">
            <v>13</v>
          </cell>
          <cell r="E517">
            <v>0.00596392750612257</v>
          </cell>
          <cell r="F517">
            <v>0.0037417222767268717</v>
          </cell>
          <cell r="G517">
            <v>4.7668420530479713E-05</v>
          </cell>
          <cell r="H517">
            <v>0.0023627771352199285</v>
          </cell>
        </row>
        <row r="518">
          <cell r="C518">
            <v>30</v>
          </cell>
          <cell r="D518">
            <v>14</v>
          </cell>
          <cell r="E518">
            <v>0.006231952010577301</v>
          </cell>
          <cell r="F518">
            <v>0.004078623341871213</v>
          </cell>
          <cell r="G518">
            <v>5.350067475452378E-05</v>
          </cell>
          <cell r="H518">
            <v>0.0023992112480133443</v>
          </cell>
        </row>
        <row r="519">
          <cell r="C519">
            <v>40</v>
          </cell>
          <cell r="D519">
            <v>15</v>
          </cell>
          <cell r="E519">
            <v>0.006504289332095489</v>
          </cell>
          <cell r="F519">
            <v>0.004435511441491692</v>
          </cell>
          <cell r="G519">
            <v>5.997520812044552E-05</v>
          </cell>
          <cell r="H519">
            <v>0.0024358234711172122</v>
          </cell>
        </row>
        <row r="520">
          <cell r="C520">
            <v>50</v>
          </cell>
          <cell r="D520">
            <v>16</v>
          </cell>
          <cell r="E520">
            <v>0.006780467056402976</v>
          </cell>
          <cell r="F520">
            <v>0.004812401572426017</v>
          </cell>
          <cell r="G520">
            <v>6.715344156873187E-05</v>
          </cell>
          <cell r="H520">
            <v>0.0024726049015931805</v>
          </cell>
        </row>
        <row r="521">
          <cell r="C521">
            <v>60</v>
          </cell>
          <cell r="D521">
            <v>17</v>
          </cell>
          <cell r="E521">
            <v>0.007059978452073109</v>
          </cell>
          <cell r="F521">
            <v>0.005209164459927995</v>
          </cell>
          <cell r="G521">
            <v>7.510153142461983E-05</v>
          </cell>
          <cell r="H521">
            <v>0.002509546420805071</v>
          </cell>
        </row>
        <row r="522">
          <cell r="C522">
            <v>70</v>
          </cell>
          <cell r="D522">
            <v>18</v>
          </cell>
          <cell r="E522">
            <v>0.0073422834707702325</v>
          </cell>
          <cell r="F522">
            <v>0.005625515561821628</v>
          </cell>
          <cell r="G522">
            <v>8.389060336043831E-05</v>
          </cell>
          <cell r="H522">
            <v>0.0025466386969497834</v>
          </cell>
        </row>
        <row r="523">
          <cell r="C523">
            <v>80</v>
          </cell>
          <cell r="D523">
            <v>19</v>
          </cell>
          <cell r="E523">
            <v>0.007626809991136582</v>
          </cell>
          <cell r="F523">
            <v>0.006061005032692517</v>
          </cell>
          <cell r="G523">
            <v>9.359698298011318E-05</v>
          </cell>
          <cell r="H523">
            <v>0.002583872187795327</v>
          </cell>
        </row>
        <row r="524">
          <cell r="C524">
            <v>90</v>
          </cell>
          <cell r="D524">
            <v>20</v>
          </cell>
          <cell r="E524">
            <v>0.007912955307323149</v>
          </cell>
          <cell r="F524">
            <v>0.006515008872810952</v>
          </cell>
          <cell r="G524">
            <v>0.00010430242088935906</v>
          </cell>
          <cell r="H524">
            <v>0.00262123714362647</v>
          </cell>
        </row>
        <row r="525">
          <cell r="C525">
            <v>100</v>
          </cell>
          <cell r="D525">
            <v>21</v>
          </cell>
          <cell r="E525">
            <v>0.008200087861133007</v>
          </cell>
          <cell r="F525">
            <v>0.006986721484658971</v>
          </cell>
          <cell r="G525">
            <v>0.00011609430991225041</v>
          </cell>
          <cell r="H525">
            <v>0.0026587236103982714</v>
          </cell>
        </row>
        <row r="526">
          <cell r="D526">
            <v>22</v>
          </cell>
          <cell r="E526">
            <v>0.008487549214642492</v>
          </cell>
          <cell r="F526">
            <v>0.007475149853661775</v>
          </cell>
          <cell r="G526">
            <v>0.00012906589191179476</v>
          </cell>
          <cell r="H526">
            <v>0.0026963214330975285</v>
          </cell>
        </row>
        <row r="527">
          <cell r="D527">
            <v>23</v>
          </cell>
          <cell r="E527">
            <v>0.008774656258011266</v>
          </cell>
          <cell r="F527">
            <v>0.007979109558789907</v>
          </cell>
          <cell r="G527">
            <v>0.0001433164514710709</v>
          </cell>
          <cell r="H527">
            <v>0.0027340202593119497</v>
          </cell>
        </row>
        <row r="528">
          <cell r="D528">
            <v>24</v>
          </cell>
          <cell r="E528">
            <v>0.009060703645008283</v>
          </cell>
          <cell r="F528">
            <v>0.008497222802984058</v>
          </cell>
          <cell r="G528">
            <v>0.00015895149349495758</v>
          </cell>
          <cell r="H528">
            <v>0.0027718095430066363</v>
          </cell>
        </row>
        <row r="529">
          <cell r="D529">
            <v>25</v>
          </cell>
          <cell r="E529">
            <v>0.009344966446589895</v>
          </cell>
          <cell r="F529">
            <v>0.00902791863284906</v>
          </cell>
          <cell r="G529">
            <v>0.00017608290160318058</v>
          </cell>
          <cell r="H529">
            <v>0.002809678548507186</v>
          </cell>
        </row>
        <row r="530">
          <cell r="D530">
            <v>26</v>
          </cell>
          <cell r="E530">
            <v>0.009626703010691708</v>
          </cell>
          <cell r="F530">
            <v>0.009569435491869862</v>
          </cell>
          <cell r="G530">
            <v>0.00019482907400629492</v>
          </cell>
          <cell r="H530">
            <v>0.0028476163546885453</v>
          </cell>
        </row>
        <row r="531">
          <cell r="D531">
            <v>27</v>
          </cell>
          <cell r="E531">
            <v>0.009905158014262344</v>
          </cell>
          <cell r="F531">
            <v>0.010119826221743814</v>
          </cell>
          <cell r="G531">
            <v>0.0002153150333904523</v>
          </cell>
          <cell r="H531">
            <v>0.002885611859368451</v>
          </cell>
        </row>
        <row r="532">
          <cell r="D532">
            <v>28</v>
          </cell>
          <cell r="E532">
            <v>0.010179565691498678</v>
          </cell>
          <cell r="F532">
            <v>0.010676965592644576</v>
          </cell>
          <cell r="G532">
            <v>0.00023767250718768784</v>
          </cell>
          <cell r="H532">
            <v>0.0029236537839040845</v>
          </cell>
        </row>
        <row r="533">
          <cell r="D533">
            <v>29</v>
          </cell>
          <cell r="E533">
            <v>0.010449153220263453</v>
          </cell>
          <cell r="F533">
            <v>0.011238560405800143</v>
          </cell>
          <cell r="G533">
            <v>0.00026203997447949356</v>
          </cell>
          <cell r="H533">
            <v>0.0029617306779902985</v>
          </cell>
        </row>
        <row r="534">
          <cell r="D534">
            <v>30</v>
          </cell>
          <cell r="E534">
            <v>0.010713144246801481</v>
          </cell>
          <cell r="F534">
            <v>0.01180216217126276</v>
          </cell>
          <cell r="G534">
            <v>0.0002885626756762306</v>
          </cell>
          <cell r="H534">
            <v>0.002999830924657563</v>
          </cell>
        </row>
        <row r="535">
          <cell r="D535">
            <v>31</v>
          </cell>
          <cell r="E535">
            <v>0.010970762527143215</v>
          </cell>
          <cell r="F535">
            <v>0.012365182320863033</v>
          </cell>
          <cell r="G535">
            <v>0.00031739258103714266</v>
          </cell>
          <cell r="H535">
            <v>0.003037942745467481</v>
          </cell>
        </row>
        <row r="536">
          <cell r="D536">
            <v>32</v>
          </cell>
          <cell r="E536">
            <v>0.011221235662017463</v>
          </cell>
          <cell r="F536">
            <v>0.012924909871861323</v>
          </cell>
          <cell r="G536">
            <v>0.00034868831404914356</v>
          </cell>
          <cell r="H536">
            <v>0.0030760542059035294</v>
          </cell>
        </row>
        <row r="537">
          <cell r="D537">
            <v>33</v>
          </cell>
          <cell r="E537">
            <v>0.011463798900709027</v>
          </cell>
          <cell r="F537">
            <v>0.013478531411604976</v>
          </cell>
          <cell r="G537">
            <v>0.00038261502567084885</v>
          </cell>
          <cell r="H537">
            <v>0.0031141532209544047</v>
          </cell>
        </row>
        <row r="538">
          <cell r="D538">
            <v>34</v>
          </cell>
          <cell r="E538">
            <v>0.011697698988112395</v>
          </cell>
          <cell r="F538">
            <v>0.014023153228501594</v>
          </cell>
          <cell r="G538">
            <v>0.0004193442154752346</v>
          </cell>
          <cell r="H538">
            <v>0.003152227560887094</v>
          </cell>
        </row>
        <row r="539">
          <cell r="D539">
            <v>35</v>
          </cell>
          <cell r="E539">
            <v>0.01192219802826648</v>
          </cell>
          <cell r="F539">
            <v>0.014555825370799207</v>
          </cell>
          <cell r="G539">
            <v>0.0004590534957933929</v>
          </cell>
          <cell r="H539">
            <v>0.0031902648572065873</v>
          </cell>
        </row>
        <row r="540">
          <cell r="D540">
            <v>36</v>
          </cell>
          <cell r="E540">
            <v>0.012136577336923846</v>
          </cell>
          <cell r="F540">
            <v>0.015073567373015307</v>
          </cell>
          <cell r="G540">
            <v>0.000501926295076506</v>
          </cell>
          <cell r="H540">
            <v>0.003228252608798861</v>
          </cell>
        </row>
        <row r="541">
          <cell r="D541">
            <v>37</v>
          </cell>
          <cell r="E541">
            <v>0.012340141255223576</v>
          </cell>
          <cell r="F541">
            <v>0.015573395351363005</v>
          </cell>
          <cell r="G541">
            <v>0.0005481514968566003</v>
          </cell>
          <cell r="H541">
            <v>0.003266178188253534</v>
          </cell>
        </row>
        <row r="542">
          <cell r="D542">
            <v>38</v>
          </cell>
          <cell r="E542">
            <v>0.01253222089631054</v>
          </cell>
          <cell r="F542">
            <v>0.016052350135135514</v>
          </cell>
          <cell r="G542">
            <v>0.0005979230109016991</v>
          </cell>
          <cell r="H542">
            <v>0.0033040288483623587</v>
          </cell>
        </row>
        <row r="543">
          <cell r="D543">
            <v>39</v>
          </cell>
          <cell r="E543">
            <v>0.01271217779678295</v>
          </cell>
          <cell r="F543">
            <v>0.016507526071623813</v>
          </cell>
          <cell r="G543">
            <v>0.0006514392734302171</v>
          </cell>
          <cell r="H543">
            <v>0.0033417917287894613</v>
          </cell>
        </row>
        <row r="544">
          <cell r="D544">
            <v>40</v>
          </cell>
          <cell r="E544">
            <v>0.012879407445158877</v>
          </cell>
          <cell r="F544">
            <v>0.016936100118564286</v>
          </cell>
          <cell r="G544">
            <v>0.0007089026735749223</v>
          </cell>
          <cell r="H544">
            <v>0.0033794538629090074</v>
          </cell>
        </row>
        <row r="545">
          <cell r="D545">
            <v>41</v>
          </cell>
          <cell r="E545">
            <v>0.013033342660132714</v>
          </cell>
          <cell r="F545">
            <v>0.01733536082104472</v>
          </cell>
          <cell r="G545">
            <v>0.0007705189036700377</v>
          </cell>
          <cell r="H545">
            <v>0.0034170021848057386</v>
          </cell>
        </row>
        <row r="546">
          <cell r="D546">
            <v>42</v>
          </cell>
          <cell r="E546">
            <v>0.013173456792242109</v>
          </cell>
          <cell r="F546">
            <v>0.017702736759807457</v>
          </cell>
          <cell r="G546">
            <v>0.0008364962313772144</v>
          </cell>
          <cell r="H546">
            <v>0.0034544235364335823</v>
          </cell>
        </row>
        <row r="547">
          <cell r="D547">
            <v>43</v>
          </cell>
          <cell r="E547">
            <v>0.013299266723679794</v>
          </cell>
          <cell r="F547">
            <v>0.0180358240553988</v>
          </cell>
          <cell r="G547">
            <v>0.0009070446921673716</v>
          </cell>
          <cell r="H547">
            <v>0.0034917046749273237</v>
          </cell>
        </row>
        <row r="548">
          <cell r="D548">
            <v>44</v>
          </cell>
          <cell r="E548">
            <v>0.01341033564235455</v>
          </cell>
          <cell r="F548">
            <v>0.018332412517879842</v>
          </cell>
          <cell r="G548">
            <v>0.0009823752012355943</v>
          </cell>
          <cell r="H548">
            <v>0.0035288322800620837</v>
          </cell>
        </row>
        <row r="549">
          <cell r="D549">
            <v>45</v>
          </cell>
          <cell r="E549">
            <v>0.013506275567919961</v>
          </cell>
          <cell r="F549">
            <v>0.018590510044915947</v>
          </cell>
          <cell r="G549">
            <v>0.0010626985845442398</v>
          </cell>
          <cell r="H549">
            <v>0.003565792961855134</v>
          </cell>
        </row>
        <row r="550">
          <cell r="D550">
            <v>46</v>
          </cell>
          <cell r="E550">
            <v>0.013586749609333648</v>
          </cell>
          <cell r="F550">
            <v>0.01880836489189885</v>
          </cell>
          <cell r="G550">
            <v>0.001148224529363211</v>
          </cell>
          <cell r="H550">
            <v>0.0036025732683043796</v>
          </cell>
        </row>
        <row r="551">
          <cell r="D551">
            <v>47</v>
          </cell>
          <cell r="E551">
            <v>0.013651473935566514</v>
          </cell>
          <cell r="F551">
            <v>0.018984485466041184</v>
          </cell>
          <cell r="G551">
            <v>0.001239160455403378</v>
          </cell>
          <cell r="H551">
            <v>0.0036391596932575806</v>
          </cell>
        </row>
        <row r="552">
          <cell r="D552">
            <v>48</v>
          </cell>
          <cell r="E552">
            <v>0.013700219443330316</v>
          </cell>
          <cell r="F552">
            <v>0.019117657331652996</v>
          </cell>
          <cell r="G552">
            <v>0.0013357103084155643</v>
          </cell>
          <cell r="H552">
            <v>0.003675538684406246</v>
          </cell>
        </row>
        <row r="553">
          <cell r="D553">
            <v>49</v>
          </cell>
          <cell r="E553">
            <v>0.013732813108110722</v>
          </cell>
          <cell r="F553">
            <v>0.019206957155427924</v>
          </cell>
          <cell r="G553">
            <v>0.0014380732789489625</v>
          </cell>
          <cell r="H553">
            <v>0.003711696651397854</v>
          </cell>
        </row>
        <row r="554">
          <cell r="D554">
            <v>50</v>
          </cell>
          <cell r="E554">
            <v>0.013749139007356352</v>
          </cell>
          <cell r="F554">
            <v>0.01925176336773902</v>
          </cell>
          <cell r="G554">
            <v>0.001546442449823758</v>
          </cell>
          <cell r="H554">
            <v>0.0037476199740599306</v>
          </cell>
        </row>
        <row r="555">
          <cell r="D555">
            <v>51</v>
          </cell>
          <cell r="E555">
            <v>0.013749139007356352</v>
          </cell>
          <cell r="F555">
            <v>0.01925176336773902</v>
          </cell>
          <cell r="G555">
            <v>0.001661003376766685</v>
          </cell>
          <cell r="H555">
            <v>0.0037832950107292655</v>
          </cell>
        </row>
        <row r="556">
          <cell r="D556">
            <v>52</v>
          </cell>
          <cell r="E556">
            <v>0.013732813108110722</v>
          </cell>
          <cell r="F556">
            <v>0.019206957155427924</v>
          </cell>
          <cell r="G556">
            <v>0.0017819326075780492</v>
          </cell>
          <cell r="H556">
            <v>0.003818708106679415</v>
          </cell>
        </row>
        <row r="557">
          <cell r="D557">
            <v>53</v>
          </cell>
          <cell r="E557">
            <v>0.013700219443330316</v>
          </cell>
          <cell r="F557">
            <v>0.019117657331652996</v>
          </cell>
          <cell r="G557">
            <v>0.0019093961461359751</v>
          </cell>
          <cell r="H557">
            <v>0.0038538456026394243</v>
          </cell>
        </row>
        <row r="558">
          <cell r="D558">
            <v>54</v>
          </cell>
          <cell r="E558">
            <v>0.013651473935566514</v>
          </cell>
          <cell r="F558">
            <v>0.018984485466041184</v>
          </cell>
          <cell r="G558">
            <v>0.0020435478684895296</v>
          </cell>
          <cell r="H558">
            <v>0.003888693843396558</v>
          </cell>
        </row>
        <row r="559">
          <cell r="C559">
            <v>0</v>
          </cell>
          <cell r="D559">
            <v>55</v>
          </cell>
          <cell r="E559">
            <v>0.013586749609333648</v>
          </cell>
          <cell r="F559">
            <v>0.01880836489189885</v>
          </cell>
          <cell r="G559">
            <v>0.002184527899236802</v>
          </cell>
          <cell r="H559">
            <v>0.00392323918647565</v>
          </cell>
        </row>
        <row r="560">
          <cell r="C560">
            <v>10</v>
          </cell>
          <cell r="D560">
            <v>56</v>
          </cell>
          <cell r="E560">
            <v>0.013506275567919961</v>
          </cell>
          <cell r="F560">
            <v>0.018590510044915947</v>
          </cell>
          <cell r="G560">
            <v>0.002332460957316729</v>
          </cell>
          <cell r="H560">
            <v>0.003957468010887558</v>
          </cell>
        </row>
        <row r="561">
          <cell r="C561">
            <v>20</v>
          </cell>
          <cell r="D561">
            <v>57</v>
          </cell>
          <cell r="E561">
            <v>0.01341033564235455</v>
          </cell>
          <cell r="F561">
            <v>0.018332412517879842</v>
          </cell>
          <cell r="G561">
            <v>0.002487454681253004</v>
          </cell>
          <cell r="H561">
            <v>0.003991366725939012</v>
          </cell>
        </row>
        <row r="562">
          <cell r="C562">
            <v>30</v>
          </cell>
          <cell r="D562">
            <v>58</v>
          </cell>
          <cell r="E562">
            <v>0.013299266723679794</v>
          </cell>
          <cell r="F562">
            <v>0.0180358240553988</v>
          </cell>
          <cell r="G562">
            <v>0.002649597944763368</v>
          </cell>
          <cell r="H562">
            <v>0.004024921780096077</v>
          </cell>
        </row>
        <row r="563">
          <cell r="C563">
            <v>40</v>
          </cell>
          <cell r="D563">
            <v>59</v>
          </cell>
          <cell r="E563">
            <v>0.013173456792242109</v>
          </cell>
          <cell r="F563">
            <v>0.017702736759807457</v>
          </cell>
          <cell r="G563">
            <v>0.002818959174475691</v>
          </cell>
          <cell r="H563">
            <v>0.004058119669893257</v>
          </cell>
        </row>
        <row r="564">
          <cell r="C564">
            <v>50</v>
          </cell>
          <cell r="D564">
            <v>60</v>
          </cell>
          <cell r="E564">
            <v>0.013033342660132714</v>
          </cell>
          <cell r="F564">
            <v>0.01733536082104472</v>
          </cell>
          <cell r="G564">
            <v>0.002995584682261279</v>
          </cell>
          <cell r="H564">
            <v>0.004090946948880187</v>
          </cell>
        </row>
        <row r="565">
          <cell r="C565">
            <v>60</v>
          </cell>
          <cell r="D565">
            <v>61</v>
          </cell>
          <cell r="E565">
            <v>0.012879407445158877</v>
          </cell>
          <cell r="F565">
            <v>0.016936100118564286</v>
          </cell>
          <cell r="G565">
            <v>0.003179497025393335</v>
          </cell>
          <cell r="H565">
            <v>0.004123390236597746</v>
          </cell>
        </row>
        <row r="566">
          <cell r="C566">
            <v>70</v>
          </cell>
          <cell r="D566">
            <v>62</v>
          </cell>
          <cell r="E566">
            <v>0.01271217779678295</v>
          </cell>
          <cell r="F566">
            <v>0.016507526071623813</v>
          </cell>
          <cell r="G566">
            <v>0.0033706934083520173</v>
          </cell>
          <cell r="H566">
            <v>0.004155436227575309</v>
          </cell>
        </row>
        <row r="567">
          <cell r="C567">
            <v>80</v>
          </cell>
          <cell r="D567">
            <v>63</v>
          </cell>
          <cell r="E567">
            <v>0.01253222089631054</v>
          </cell>
          <cell r="F567">
            <v>0.016052350135135514</v>
          </cell>
          <cell r="G567">
            <v>0.0035691441406149964</v>
          </cell>
          <cell r="H567">
            <v>0.004187071700340771</v>
          </cell>
        </row>
        <row r="568">
          <cell r="C568">
            <v>90</v>
          </cell>
          <cell r="D568">
            <v>64</v>
          </cell>
          <cell r="E568">
            <v>0.012340141255223576</v>
          </cell>
          <cell r="F568">
            <v>0.015573395351363005</v>
          </cell>
          <cell r="G568">
            <v>0.0037747911651819007</v>
          </cell>
          <cell r="H568">
            <v>0.0042182835264349084</v>
          </cell>
        </row>
        <row r="569">
          <cell r="C569">
            <v>100</v>
          </cell>
          <cell r="D569">
            <v>65</v>
          </cell>
          <cell r="E569">
            <v>0.012136577336923846</v>
          </cell>
          <cell r="F569">
            <v>0.015073567373015307</v>
          </cell>
          <cell r="G569">
            <v>0.003987546672871579</v>
          </cell>
          <cell r="H569">
            <v>0.0042490586794215485</v>
          </cell>
        </row>
        <row r="570">
          <cell r="D570">
            <v>66</v>
          </cell>
          <cell r="E570">
            <v>0.01192219802826648</v>
          </cell>
          <cell r="F570">
            <v>0.014555825370799207</v>
          </cell>
          <cell r="G570">
            <v>0.0042072918175920055</v>
          </cell>
          <cell r="H570">
            <v>0.004279384243884974</v>
          </cell>
        </row>
        <row r="571">
          <cell r="C571">
            <v>0</v>
          </cell>
          <cell r="D571">
            <v>67</v>
          </cell>
          <cell r="E571">
            <v>0.011697698988112395</v>
          </cell>
          <cell r="F571">
            <v>0.014023153228501594</v>
          </cell>
          <cell r="G571">
            <v>0.004433875547804752</v>
          </cell>
          <cell r="H571">
            <v>0.00430924742440593</v>
          </cell>
        </row>
        <row r="572">
          <cell r="C572">
            <v>10</v>
          </cell>
          <cell r="D572">
            <v>68</v>
          </cell>
          <cell r="E572">
            <v>0.011463798900709027</v>
          </cell>
          <cell r="F572">
            <v>0.013478531411604976</v>
          </cell>
          <cell r="G572">
            <v>0.004667113569280527</v>
          </cell>
          <cell r="H572">
            <v>0.004338635554507582</v>
          </cell>
        </row>
        <row r="573">
          <cell r="C573">
            <v>20</v>
          </cell>
          <cell r="D573">
            <v>69</v>
          </cell>
          <cell r="E573">
            <v>0.011221235662017463</v>
          </cell>
          <cell r="F573">
            <v>0.012924909871861323</v>
          </cell>
          <cell r="G573">
            <v>0.0049067874539628934</v>
          </cell>
          <cell r="H573">
            <v>0.004367536105562692</v>
          </cell>
        </row>
        <row r="574">
          <cell r="C574">
            <v>30</v>
          </cell>
          <cell r="D574">
            <v>70</v>
          </cell>
          <cell r="E574">
            <v>0.010970762527143215</v>
          </cell>
          <cell r="F574">
            <v>0.012365182320863033</v>
          </cell>
          <cell r="G574">
            <v>0.0051526439093176534</v>
          </cell>
          <cell r="H574">
            <v>0.004395936695653343</v>
          </cell>
        </row>
        <row r="575">
          <cell r="C575">
            <v>40</v>
          </cell>
          <cell r="D575">
            <v>71</v>
          </cell>
          <cell r="E575">
            <v>0.010713144246801481</v>
          </cell>
          <cell r="F575">
            <v>0.01180216217126276</v>
          </cell>
          <cell r="G575">
            <v>0.005404394221942409</v>
          </cell>
          <cell r="H575">
            <v>0.004423825098374437</v>
          </cell>
        </row>
        <row r="576">
          <cell r="C576">
            <v>50</v>
          </cell>
          <cell r="D576">
            <v>72</v>
          </cell>
          <cell r="E576">
            <v>0.010449153220263453</v>
          </cell>
          <cell r="F576">
            <v>0.011238560405800143</v>
          </cell>
          <cell r="G576">
            <v>0.005661713888441808</v>
          </cell>
          <cell r="H576">
            <v>0.004451189251572292</v>
          </cell>
        </row>
        <row r="577">
          <cell r="C577">
            <v>60</v>
          </cell>
          <cell r="D577">
            <v>73</v>
          </cell>
          <cell r="E577">
            <v>0.010179565691498678</v>
          </cell>
          <cell r="F577">
            <v>0.010676965592644576</v>
          </cell>
          <cell r="G577">
            <v>0.005924242445639021</v>
          </cell>
          <cell r="H577">
            <v>0.0044780172660096014</v>
          </cell>
        </row>
        <row r="578">
          <cell r="C578">
            <v>70</v>
          </cell>
          <cell r="D578">
            <v>74</v>
          </cell>
          <cell r="E578">
            <v>0.009905158014262344</v>
          </cell>
          <cell r="F578">
            <v>0.010119826221743814</v>
          </cell>
          <cell r="G578">
            <v>0.0061915835110949256</v>
          </cell>
          <cell r="H578">
            <v>0.004504297433948086</v>
          </cell>
        </row>
        <row r="579">
          <cell r="C579">
            <v>80</v>
          </cell>
          <cell r="D579">
            <v>75</v>
          </cell>
          <cell r="E579">
            <v>0.009626703010691708</v>
          </cell>
          <cell r="F579">
            <v>0.009569435491869862</v>
          </cell>
          <cell r="G579">
            <v>0.006463305043646965</v>
          </cell>
          <cell r="H579">
            <v>0.004530018237640197</v>
          </cell>
        </row>
        <row r="580">
          <cell r="C580">
            <v>90</v>
          </cell>
          <cell r="D580">
            <v>76</v>
          </cell>
          <cell r="E580">
            <v>0.009344966446589895</v>
          </cell>
          <cell r="F580">
            <v>0.00902791863284906</v>
          </cell>
          <cell r="G580">
            <v>0.0067389398322660705</v>
          </cell>
          <cell r="H580">
            <v>0.0045551683577212685</v>
          </cell>
        </row>
        <row r="581">
          <cell r="C581">
            <v>100</v>
          </cell>
          <cell r="D581">
            <v>77</v>
          </cell>
          <cell r="E581">
            <v>0.009060703645008283</v>
          </cell>
          <cell r="F581">
            <v>0.008497222802984058</v>
          </cell>
          <cell r="G581">
            <v>0.0070179862199702524</v>
          </cell>
          <cell r="H581">
            <v>0.004579736681493581</v>
          </cell>
        </row>
        <row r="582">
          <cell r="D582">
            <v>78</v>
          </cell>
          <cell r="E582">
            <v>0.008774656258011266</v>
          </cell>
          <cell r="F582">
            <v>0.007979109558789907</v>
          </cell>
          <cell r="G582">
            <v>0.007299909067838052</v>
          </cell>
          <cell r="H582">
            <v>0.004603712311093879</v>
          </cell>
        </row>
        <row r="583">
          <cell r="D583">
            <v>79</v>
          </cell>
          <cell r="E583">
            <v>0.008487549214642492</v>
          </cell>
          <cell r="F583">
            <v>0.007475149853661775</v>
          </cell>
          <cell r="G583">
            <v>0.007584140962346417</v>
          </cell>
          <cell r="H583">
            <v>0.004627084571535941</v>
          </cell>
        </row>
        <row r="584">
          <cell r="D584">
            <v>80</v>
          </cell>
          <cell r="E584">
            <v>0.008200087861133007</v>
          </cell>
          <cell r="F584">
            <v>0.006986721484658971</v>
          </cell>
          <cell r="G584">
            <v>0.007870083667330127</v>
          </cell>
          <cell r="H584">
            <v>0.004649843018619922</v>
          </cell>
        </row>
        <row r="585">
          <cell r="D585">
            <v>81</v>
          </cell>
          <cell r="E585">
            <v>0.007912955307323149</v>
          </cell>
          <cell r="F585">
            <v>0.006515008872810952</v>
          </cell>
          <cell r="G585">
            <v>0.008157109819840188</v>
          </cell>
          <cell r="H585">
            <v>0.004671977446700272</v>
          </cell>
        </row>
        <row r="586">
          <cell r="D586">
            <v>82</v>
          </cell>
          <cell r="E586">
            <v>0.007626809991136582</v>
          </cell>
          <cell r="F586">
            <v>0.006061005032692517</v>
          </cell>
          <cell r="G586">
            <v>0.008444564867084859</v>
          </cell>
          <cell r="H586">
            <v>0.004693477896304151</v>
          </cell>
        </row>
        <row r="587">
          <cell r="D587">
            <v>83</v>
          </cell>
          <cell r="E587">
            <v>0.0073422834707702325</v>
          </cell>
          <cell r="F587">
            <v>0.005625515561821628</v>
          </cell>
          <cell r="G587">
            <v>0.008731769239488898</v>
          </cell>
          <cell r="H587">
            <v>0.004714334661592393</v>
          </cell>
        </row>
        <row r="588">
          <cell r="D588">
            <v>84</v>
          </cell>
          <cell r="E588">
            <v>0.007059978452073109</v>
          </cell>
          <cell r="F588">
            <v>0.005209164459927995</v>
          </cell>
          <cell r="G588">
            <v>0.009018020752725788</v>
          </cell>
          <cell r="H588">
            <v>0.004734538297655205</v>
          </cell>
        </row>
        <row r="589">
          <cell r="D589">
            <v>85</v>
          </cell>
          <cell r="E589">
            <v>0.006780467056402976</v>
          </cell>
          <cell r="F589">
            <v>0.004812401572426017</v>
          </cell>
          <cell r="G589">
            <v>0.009302597229386197</v>
          </cell>
          <cell r="H589">
            <v>0.004754079627634923</v>
          </cell>
        </row>
        <row r="590">
          <cell r="D590">
            <v>86</v>
          </cell>
          <cell r="E590">
            <v>0.006504289332095489</v>
          </cell>
          <cell r="F590">
            <v>0.004435511441491692</v>
          </cell>
          <cell r="G590">
            <v>0.009584759328767642</v>
          </cell>
          <cell r="H590">
            <v>0.004772949749668314</v>
          </cell>
        </row>
        <row r="591">
          <cell r="D591">
            <v>87</v>
          </cell>
          <cell r="E591">
            <v>0.006231952010577301</v>
          </cell>
          <cell r="F591">
            <v>0.004078623341871213</v>
          </cell>
          <cell r="G591">
            <v>0.009863753571128906</v>
          </cell>
          <cell r="H591">
            <v>0.004791140043641088</v>
          </cell>
        </row>
        <row r="592">
          <cell r="D592">
            <v>88</v>
          </cell>
          <cell r="E592">
            <v>0.00596392750612257</v>
          </cell>
          <cell r="F592">
            <v>0.0037417222767268717</v>
          </cell>
          <cell r="G592">
            <v>0.010138815540673116</v>
          </cell>
          <cell r="H592">
            <v>0.004808642177747432</v>
          </cell>
        </row>
        <row r="593">
          <cell r="D593">
            <v>89</v>
          </cell>
          <cell r="E593">
            <v>0.0057006531563100525</v>
          </cell>
          <cell r="F593">
            <v>0.0034246607111558824</v>
          </cell>
          <cell r="G593">
            <v>0.010409173249529578</v>
          </cell>
          <cell r="H593">
            <v>0.004825448114847583</v>
          </cell>
        </row>
        <row r="594">
          <cell r="D594">
            <v>90</v>
          </cell>
          <cell r="E594">
            <v>0.005442530698402036</v>
          </cell>
          <cell r="F594">
            <v>0.003127170827133444</v>
          </cell>
          <cell r="G594">
            <v>0.010674050643121257</v>
          </cell>
          <cell r="H594">
            <v>0.004841550118616678</v>
          </cell>
        </row>
        <row r="595">
          <cell r="D595">
            <v>91</v>
          </cell>
          <cell r="E595">
            <v>0.005189925975151725</v>
          </cell>
          <cell r="F595">
            <v>0.002848877093109628</v>
          </cell>
          <cell r="G595">
            <v>0.01093267122555545</v>
          </cell>
          <cell r="H595">
            <v>0.004856940759478255</v>
          </cell>
        </row>
        <row r="596">
          <cell r="D596">
            <v>92</v>
          </cell>
          <cell r="E596">
            <v>0.0049431688619648905</v>
          </cell>
          <cell r="F596">
            <v>0.002589308953867348</v>
          </cell>
          <cell r="G596">
            <v>0.011184261782082667</v>
          </cell>
          <cell r="H596">
            <v>0.004871612920316074</v>
          </cell>
        </row>
        <row r="597">
          <cell r="D597">
            <v>93</v>
          </cell>
          <cell r="E597">
            <v>0.00470255340590557</v>
          </cell>
          <cell r="F597">
            <v>0.0023479134610355132</v>
          </cell>
          <cell r="G597">
            <v>0.01142805617425447</v>
          </cell>
          <cell r="H597">
            <v>0.004885559801958092</v>
          </cell>
        </row>
        <row r="598">
          <cell r="D598">
            <v>94</v>
          </cell>
          <cell r="E598">
            <v>0.00446833816575266</v>
          </cell>
          <cell r="F598">
            <v>0.002124067681345969</v>
          </cell>
          <cell r="G598">
            <v>0.011663299182195084</v>
          </cell>
          <cell r="H598">
            <v>0.004898774928426679</v>
          </cell>
        </row>
        <row r="599">
          <cell r="D599">
            <v>95</v>
          </cell>
          <cell r="E599">
            <v>0.004240746741190834</v>
          </cell>
          <cell r="F599">
            <v>0.0019170907378239452</v>
          </cell>
          <cell r="G599">
            <v>0.011889250367401696</v>
          </cell>
          <cell r="H599">
            <v>0.004911252151949409</v>
          </cell>
        </row>
        <row r="600">
          <cell r="D600">
            <v>96</v>
          </cell>
          <cell r="E600">
            <v>0.004019968478259545</v>
          </cell>
          <cell r="F600">
            <v>0.00172625535812224</v>
          </cell>
          <cell r="G600">
            <v>0.012105187928720838</v>
          </cell>
          <cell r="H600">
            <v>0.004922985657724992</v>
          </cell>
        </row>
        <row r="601">
          <cell r="D601">
            <v>97</v>
          </cell>
          <cell r="E601">
            <v>0.0038061593373901075</v>
          </cell>
          <cell r="F601">
            <v>0.001550798823685876</v>
          </cell>
          <cell r="G601">
            <v>0.012310412523626241</v>
          </cell>
          <cell r="H601">
            <v>0.0049339699684391785</v>
          </cell>
        </row>
        <row r="602">
          <cell r="D602">
            <v>98</v>
          </cell>
          <cell r="E602">
            <v>0.003599442909732949</v>
          </cell>
          <cell r="F602">
            <v>0.0013899332329358814</v>
          </cell>
          <cell r="G602">
            <v>0.0125042510266581</v>
          </cell>
          <cell r="H602">
            <v>0.004944199948525715</v>
          </cell>
        </row>
        <row r="603">
          <cell r="D603">
            <v>99</v>
          </cell>
          <cell r="E603">
            <v>0.0033999115670135167</v>
          </cell>
          <cell r="F603">
            <v>0.0012428550107984387</v>
          </cell>
          <cell r="G603">
            <v>0.012686060196882638</v>
          </cell>
          <cell r="H603">
            <v>0.004953670808167747</v>
          </cell>
        </row>
        <row r="604">
          <cell r="D604">
            <v>100</v>
          </cell>
          <cell r="E604">
            <v>0.003207627729852052</v>
          </cell>
          <cell r="F604">
            <v>0.0011087536153346705</v>
          </cell>
          <cell r="G604">
            <v>0.012855230226499247</v>
          </cell>
          <cell r="H604">
            <v>0.004962378107035241</v>
          </cell>
        </row>
        <row r="605">
          <cell r="D605">
            <v>101</v>
          </cell>
          <cell r="E605">
            <v>0.003022625239334579</v>
          </cell>
          <cell r="F605">
            <v>0.0009868194096527487</v>
          </cell>
          <cell r="G605">
            <v>0.013011188143262197</v>
          </cell>
          <cell r="H605">
            <v>0.004970317757754421</v>
          </cell>
        </row>
        <row r="606">
          <cell r="D606">
            <v>102</v>
          </cell>
          <cell r="E606">
            <v>0.0028449108166228774</v>
          </cell>
          <cell r="F606">
            <v>0.0008762506834653556</v>
          </cell>
          <cell r="G606">
            <v>0.013153401040193361</v>
          </cell>
          <cell r="H606">
            <v>0.004977486029105357</v>
          </cell>
        </row>
        <row r="607">
          <cell r="D607">
            <v>103</v>
          </cell>
          <cell r="E607">
            <v>0.0026744655955320148</v>
          </cell>
          <cell r="F607">
            <v>0.0007762598234020391</v>
          </cell>
          <cell r="G607">
            <v>0.01328137910713738</v>
          </cell>
          <cell r="H607">
            <v>0.004983879548944242</v>
          </cell>
        </row>
        <row r="608">
          <cell r="D608">
            <v>104</v>
          </cell>
          <cell r="E608">
            <v>0.0025112467132757266</v>
          </cell>
          <cell r="F608">
            <v>0.0006860786443593695</v>
          </cell>
          <cell r="G608">
            <v>0.013394678440042683</v>
          </cell>
          <cell r="H608">
            <v>0.0049894953068471415</v>
          </cell>
        </row>
        <row r="609">
          <cell r="D609">
            <v>105</v>
          </cell>
          <cell r="E609">
            <v>0.002355188944972379</v>
          </cell>
          <cell r="F609">
            <v>0.0006049629056831342</v>
          </cell>
          <cell r="G609">
            <v>0.013492903605430666</v>
          </cell>
          <cell r="H609">
            <v>0.0049943306564723235</v>
          </cell>
        </row>
        <row r="610">
          <cell r="D610">
            <v>106</v>
          </cell>
          <cell r="E610">
            <v>0.002206206368006281</v>
          </cell>
          <cell r="F610">
            <v>0.0005321960457833324</v>
          </cell>
          <cell r="G610">
            <v>0.013575709939325886</v>
          </cell>
          <cell r="H610">
            <v>0.004998383317638547</v>
          </cell>
        </row>
        <row r="611">
          <cell r="D611">
            <v>107</v>
          </cell>
          <cell r="E611">
            <v>0.002064194042939022</v>
          </cell>
          <cell r="F611">
            <v>0.00046709217688388455</v>
          </cell>
          <cell r="G611">
            <v>0.01364280556194656</v>
          </cell>
          <cell r="H611">
            <v>0.005001651378117064</v>
          </cell>
        </row>
        <row r="612">
          <cell r="D612">
            <v>108</v>
          </cell>
          <cell r="E612">
            <v>0.0019290296983512456</v>
          </cell>
          <cell r="F612">
            <v>0.00040899838804139604</v>
          </cell>
          <cell r="G612">
            <v>0.013693953091675884</v>
          </cell>
          <cell r="H612">
            <v>0.0050041332951353224</v>
          </cell>
        </row>
        <row r="613">
          <cell r="D613">
            <v>109</v>
          </cell>
          <cell r="E613">
            <v>0.0018005754077543643</v>
          </cell>
          <cell r="F613">
            <v>0.0003572964093999457</v>
          </cell>
          <cell r="G613">
            <v>0.013728971044229859</v>
          </cell>
          <cell r="H613">
            <v>0.005005827896590759</v>
          </cell>
        </row>
        <row r="614">
          <cell r="D614">
            <v>110</v>
          </cell>
          <cell r="E614">
            <v>0.0016786792475318305</v>
          </cell>
          <cell r="F614">
            <v>0.00031140369397729845</v>
          </cell>
          <cell r="G614">
            <v>0.01374773490548052</v>
          </cell>
          <cell r="H614">
            <v>0.005006734381973294</v>
          </cell>
        </row>
        <row r="615">
          <cell r="D615">
            <v>111</v>
          </cell>
          <cell r="E615">
            <v>0.001563176925738231</v>
          </cell>
          <cell r="F615">
            <v>0.0002707739752191535</v>
          </cell>
          <cell r="G615">
            <v>0.013750177869059623</v>
          </cell>
          <cell r="H615">
            <v>0.005006852322995558</v>
          </cell>
        </row>
        <row r="616">
          <cell r="D616">
            <v>112</v>
          </cell>
          <cell r="E616">
            <v>0.001453893372489699</v>
          </cell>
          <cell r="F616">
            <v>0.00023489735924482133</v>
          </cell>
          <cell r="G616">
            <v>0.013736291232627875</v>
          </cell>
          <cell r="H616">
            <v>0.005006181663930127</v>
          </cell>
        </row>
        <row r="617">
          <cell r="D617">
            <v>113</v>
          </cell>
          <cell r="E617">
            <v>0.0013506442836090193</v>
          </cell>
          <cell r="F617">
            <v>0.00020330001028371023</v>
          </cell>
          <cell r="G617">
            <v>0.013706124449520372</v>
          </cell>
          <cell r="H617">
            <v>0.005004722721653406</v>
          </cell>
        </row>
        <row r="618">
          <cell r="D618">
            <v>114</v>
          </cell>
          <cell r="E618">
            <v>0.0012532376101322294</v>
          </cell>
          <cell r="F618">
            <v>0.00017554348641678262</v>
          </cell>
          <cell r="G618">
            <v>0.013659784835339271</v>
          </cell>
          <cell r="H618">
            <v>0.005002476185396108</v>
          </cell>
        </row>
        <row r="619">
          <cell r="D619">
            <v>115</v>
          </cell>
          <cell r="E619">
            <v>0.00116147498722978</v>
          </cell>
          <cell r="F619">
            <v>0.0001512237805419712</v>
          </cell>
          <cell r="G619">
            <v>0.013597436931929826</v>
          </cell>
          <cell r="H619">
            <v>0.004999443116200609</v>
          </cell>
        </row>
        <row r="620">
          <cell r="D620">
            <v>116</v>
          </cell>
          <cell r="E620">
            <v>0.001075153097034496</v>
          </cell>
          <cell r="F620">
            <v>0.00012997011862655406</v>
          </cell>
          <cell r="G620">
            <v>0.01351930153401507</v>
          </cell>
          <cell r="H620">
            <v>0.004995624946085776</v>
          </cell>
        </row>
        <row r="621">
          <cell r="D621">
            <v>117</v>
          </cell>
          <cell r="E621">
            <v>0.0009940649607914835</v>
          </cell>
          <cell r="F621">
            <v>0.00011144356393633831</v>
          </cell>
          <cell r="G621">
            <v>0.013425654386547109</v>
          </cell>
          <cell r="H621">
            <v>0.004991023476920175</v>
          </cell>
        </row>
        <row r="622">
          <cell r="D622">
            <v>118</v>
          </cell>
          <cell r="E622">
            <v>0.0009180011566434516</v>
          </cell>
          <cell r="F622">
            <v>9.53354721767631E-05</v>
          </cell>
          <cell r="G622">
            <v>0.013316824563530262</v>
          </cell>
          <cell r="H622">
            <v>0.004985640879004921</v>
          </cell>
        </row>
        <row r="623">
          <cell r="D623">
            <v>119</v>
          </cell>
          <cell r="E623">
            <v>0.0008467509602312118</v>
          </cell>
          <cell r="F623">
            <v>8.136583847004313E-05</v>
          </cell>
          <cell r="G623">
            <v>0.013193192541654155</v>
          </cell>
          <cell r="H623">
            <v>0.004979479689367722</v>
          </cell>
        </row>
        <row r="624">
          <cell r="D624">
            <v>120</v>
          </cell>
          <cell r="E624">
            <v>0.0007801034061168057</v>
          </cell>
          <cell r="F624">
            <v>6.928157293874913E-05</v>
          </cell>
          <cell r="G624">
            <v>0.01305518798451689</v>
          </cell>
          <cell r="H624">
            <v>0.00497254280976998</v>
          </cell>
        </row>
        <row r="625">
          <cell r="D625">
            <v>121</v>
          </cell>
          <cell r="E625">
            <v>0.0007178482688202289</v>
          </cell>
          <cell r="F625">
            <v>5.8854737470429467E-05</v>
          </cell>
          <cell r="G625">
            <v>0.012903287255494191</v>
          </cell>
          <cell r="H625">
            <v>0.00496483350442917</v>
          </cell>
        </row>
        <row r="626">
          <cell r="D626">
            <v>122</v>
          </cell>
          <cell r="E626">
            <v>0.0006597769629953622</v>
          </cell>
          <cell r="F626">
            <v>4.988077208726877E-05</v>
          </cell>
          <cell r="G626">
            <v>0.012738010679397255</v>
          </cell>
          <cell r="H626">
            <v>0.004956355397458972</v>
          </cell>
        </row>
        <row r="627">
          <cell r="D627">
            <v>123</v>
          </cell>
          <cell r="E627">
            <v>0.0006056833629526803</v>
          </cell>
          <cell r="F627">
            <v>4.217673531305355E-05</v>
          </cell>
          <cell r="G627">
            <v>0.012559919574939113</v>
          </cell>
          <cell r="H627">
            <v>0.004947112470029976</v>
          </cell>
        </row>
        <row r="628">
          <cell r="D628">
            <v>124</v>
          </cell>
          <cell r="E628">
            <v>0.0005553645423627781</v>
          </cell>
          <cell r="F628">
            <v>3.5579579077219504E-05</v>
          </cell>
          <cell r="G628">
            <v>0.01236961308167906</v>
          </cell>
          <cell r="H628">
            <v>0.004937109057254088</v>
          </cell>
        </row>
        <row r="629">
          <cell r="D629">
            <v>125</v>
          </cell>
          <cell r="E629">
            <v>0.0005086214355436589</v>
          </cell>
          <cell r="F629">
            <v>2.9944475070068194E-05</v>
          </cell>
          <cell r="G629">
            <v>0.012167724806521897</v>
          </cell>
          <cell r="H629">
            <v>0.004926349844796021</v>
          </cell>
        </row>
        <row r="630">
          <cell r="D630">
            <v>126</v>
          </cell>
          <cell r="E630">
            <v>0.0004652594222448632</v>
          </cell>
          <cell r="F630">
            <v>2.5143206099929074E-05</v>
          </cell>
          <cell r="G630">
            <v>0.011954919316001492</v>
          </cell>
          <cell r="H630">
            <v>0.004914839865215606</v>
          </cell>
        </row>
        <row r="631">
          <cell r="D631">
            <v>127</v>
          </cell>
          <cell r="E631">
            <v>0.00042508883829248887</v>
          </cell>
          <cell r="F631">
            <v>2.10626329266356E-05</v>
          </cell>
          <cell r="G631">
            <v>0.011731888501467735</v>
          </cell>
          <cell r="H631">
            <v>0.00490258449404491</v>
          </cell>
        </row>
        <row r="632">
          <cell r="D632">
            <v>128</v>
          </cell>
          <cell r="E632">
            <v>0.0003879254148511746</v>
          </cell>
          <cell r="F632">
            <v>1.7603244270820897E-05</v>
          </cell>
          <cell r="G632">
            <v>0.011499347844916592</v>
          </cell>
          <cell r="H632">
            <v>0.00488958944560443</v>
          </cell>
        </row>
        <row r="633">
          <cell r="D633">
            <v>129</v>
          </cell>
          <cell r="E633">
            <v>0.00035359064939315024</v>
          </cell>
          <cell r="F633">
            <v>1.4677795231114015E-05</v>
          </cell>
          <cell r="G633">
            <v>0.011258032613552476</v>
          </cell>
          <cell r="H633">
            <v>0.004875860768562951</v>
          </cell>
        </row>
        <row r="634">
          <cell r="D634">
            <v>130</v>
          </cell>
          <cell r="E634">
            <v>0.00032191211174196674</v>
          </cell>
          <cell r="F634">
            <v>1.221003717975937E-05</v>
          </cell>
          <cell r="G634">
            <v>0.011008694011251333</v>
          </cell>
          <cell r="H634">
            <v>0.004861404841245857</v>
          </cell>
        </row>
        <row r="635">
          <cell r="D635">
            <v>131</v>
          </cell>
          <cell r="E635">
            <v>0.00029272368878153983</v>
          </cell>
          <cell r="F635">
            <v>1.0133540343638255E-05</v>
          </cell>
          <cell r="G635">
            <v>0.010752095314905749</v>
          </cell>
          <cell r="H635">
            <v>0.00484622836669703</v>
          </cell>
        </row>
        <row r="636">
          <cell r="D636">
            <v>132</v>
          </cell>
          <cell r="E636">
            <v>0.0002658657715921113</v>
          </cell>
          <cell r="F636">
            <v>8.390608699240998E-06</v>
          </cell>
          <cell r="G636">
            <v>0.010489008023187111</v>
          </cell>
          <cell r="H636">
            <v>0.004830338367499655</v>
          </cell>
        </row>
        <row r="637">
          <cell r="D637">
            <v>133</v>
          </cell>
          <cell r="E637">
            <v>0.00024118538889649293</v>
          </cell>
          <cell r="F637">
            <v>6.9312854999614045E-06</v>
          </cell>
          <cell r="G637">
            <v>0.010220208044564435</v>
          </cell>
          <cell r="H637">
            <v>0.004813742180361553</v>
          </cell>
        </row>
        <row r="638">
          <cell r="D638">
            <v>134</v>
          </cell>
          <cell r="E638">
            <v>0.00021853629077565117</v>
          </cell>
          <cell r="F638">
            <v>5.712446692418038E-06</v>
          </cell>
          <cell r="G638">
            <v>0.009946471950487592</v>
          </cell>
          <cell r="H638">
            <v>0.004796447450470884</v>
          </cell>
        </row>
        <row r="639">
          <cell r="D639">
            <v>135</v>
          </cell>
          <cell r="E639">
            <v>0.00019777898664566845</v>
          </cell>
          <cell r="F639">
            <v>4.6969786436422685E-06</v>
          </cell>
          <cell r="G639">
            <v>0.009668573318489523</v>
          </cell>
          <cell r="H639">
            <v>0.004778462125628284</v>
          </cell>
        </row>
        <row r="640">
          <cell r="D640">
            <v>136</v>
          </cell>
          <cell r="E640">
            <v>0.00017878074148198144</v>
          </cell>
          <cell r="F640">
            <v>3.8530359700922275E-06</v>
          </cell>
          <cell r="G640">
            <v>0.00938727918860499</v>
          </cell>
          <cell r="H640">
            <v>0.004759794450161746</v>
          </cell>
        </row>
        <row r="641">
          <cell r="D641">
            <v>137</v>
          </cell>
          <cell r="E641">
            <v>0.00016141553423517065</v>
          </cell>
          <cell r="F641">
            <v>3.153374809336418E-06</v>
          </cell>
          <cell r="G641">
            <v>0.009103346654962126</v>
          </cell>
          <cell r="H641">
            <v>0.004740452958630784</v>
          </cell>
        </row>
        <row r="642">
          <cell r="D642">
            <v>138</v>
          </cell>
          <cell r="E642">
            <v>0.00014556398230921512</v>
          </cell>
          <cell r="F642">
            <v>2.5747565828938224E-06</v>
          </cell>
          <cell r="G642">
            <v>0.008817519612698225</v>
          </cell>
          <cell r="H642">
            <v>0.004720446469326567</v>
          </cell>
        </row>
        <row r="643">
          <cell r="D643">
            <v>139</v>
          </cell>
          <cell r="E643">
            <v>0.0001311132358717848</v>
          </cell>
          <cell r="F643">
            <v>2.0974171418241925E-06</v>
          </cell>
          <cell r="G643">
            <v>0.008530525678505593</v>
          </cell>
          <cell r="H643">
            <v>0.004699784077574992</v>
          </cell>
        </row>
        <row r="644">
          <cell r="D644">
            <v>140</v>
          </cell>
          <cell r="E644">
            <v>0.000117956845640487</v>
          </cell>
          <cell r="F644">
            <v>1.7045961440348803E-06</v>
          </cell>
          <cell r="G644">
            <v>0.008243073301150055</v>
          </cell>
          <cell r="H644">
            <v>0.004678475148849788</v>
          </cell>
        </row>
        <row r="645">
          <cell r="D645">
            <v>141</v>
          </cell>
          <cell r="E645">
            <v>0.00010599460764266282</v>
          </cell>
          <cell r="F645">
            <v>1.3821215641105314E-06</v>
          </cell>
          <cell r="G645">
            <v>0.007955849076248099</v>
          </cell>
          <cell r="H645">
            <v>0.004656529311702949</v>
          </cell>
        </row>
        <row r="646">
          <cell r="D646">
            <v>142</v>
          </cell>
          <cell r="E646">
            <v>9.513238828283222E-05</v>
          </cell>
          <cell r="F646">
            <v>1.1180443645804811E-06</v>
          </cell>
          <cell r="G646">
            <v>0.007669515277463288</v>
          </cell>
          <cell r="H646">
            <v>0.004633956450519965</v>
          </cell>
        </row>
        <row r="647">
          <cell r="D647">
            <v>143</v>
          </cell>
          <cell r="E647">
            <v>8.52819328745701E-05</v>
          </cell>
          <cell r="F647">
            <v>9.023185454488949E-07</v>
          </cell>
          <cell r="G647">
            <v>0.0073847076141125125</v>
          </cell>
          <cell r="H647">
            <v>0.004610766698107481</v>
          </cell>
        </row>
        <row r="648">
          <cell r="D648">
            <v>144</v>
          </cell>
          <cell r="E648">
            <v>7.636066060562616E-05</v>
          </cell>
          <cell r="F648">
            <v>7.265220218508233E-07</v>
          </cell>
          <cell r="G648">
            <v>0.007102033222982918</v>
          </cell>
          <cell r="H648">
            <v>0.004586970428121149</v>
          </cell>
        </row>
        <row r="649">
          <cell r="D649">
            <v>145</v>
          </cell>
          <cell r="E649">
            <v>6.829144870947004E-05</v>
          </cell>
          <cell r="F649">
            <v>5.836140449854384E-07</v>
          </cell>
          <cell r="G649">
            <v>0.006822068899973628</v>
          </cell>
          <cell r="H649">
            <v>0.004562578247341574</v>
          </cell>
        </row>
        <row r="650">
          <cell r="D650">
            <v>146</v>
          </cell>
          <cell r="E650">
            <v>6.100240841589339E-05</v>
          </cell>
          <cell r="F650">
            <v>4.6772516789671065E-07</v>
          </cell>
          <cell r="G650">
            <v>0.006545359575016396</v>
          </cell>
          <cell r="H650">
            <v>0.0045376009878064305</v>
          </cell>
        </row>
        <row r="651">
          <cell r="D651">
            <v>147</v>
          </cell>
          <cell r="E651">
            <v>5.44266550503825E-05</v>
          </cell>
          <cell r="F651">
            <v>3.7397605577936386E-07</v>
          </cell>
          <cell r="G651">
            <v>0.006272417031617152</v>
          </cell>
          <cell r="H651">
            <v>0.004512049698806869</v>
          </cell>
        </row>
        <row r="652">
          <cell r="D652">
            <v>148</v>
          </cell>
          <cell r="E652">
            <v>4.8502074448974E-05</v>
          </cell>
          <cell r="F652">
            <v>2.983217424178957E-07</v>
          </cell>
          <cell r="G652">
            <v>0.006003718870316448</v>
          </cell>
          <cell r="H652">
            <v>0.004485935638756502</v>
          </cell>
        </row>
        <row r="657">
          <cell r="G657" t="str">
            <v>Actual Gini</v>
          </cell>
        </row>
        <row r="658">
          <cell r="E658">
            <v>340</v>
          </cell>
          <cell r="F658" t="str">
            <v>Ethiopia</v>
          </cell>
          <cell r="G658">
            <v>0.13461047845513108</v>
          </cell>
        </row>
        <row r="659">
          <cell r="E659">
            <v>630</v>
          </cell>
          <cell r="F659" t="str">
            <v>Tanzania</v>
          </cell>
          <cell r="G659">
            <v>0.44556551754607354</v>
          </cell>
        </row>
        <row r="660">
          <cell r="E660">
            <v>770</v>
          </cell>
          <cell r="F660" t="str">
            <v>Rwanda</v>
          </cell>
          <cell r="G660">
            <v>0.11038402084121957</v>
          </cell>
        </row>
        <row r="661">
          <cell r="E661">
            <v>1070</v>
          </cell>
          <cell r="F661" t="str">
            <v>Uganda</v>
          </cell>
          <cell r="G661">
            <v>0.1426357774028686</v>
          </cell>
        </row>
        <row r="662">
          <cell r="E662">
            <v>1210</v>
          </cell>
          <cell r="F662" t="str">
            <v>India</v>
          </cell>
          <cell r="G662">
            <v>0.1338693690517716</v>
          </cell>
        </row>
        <row r="663">
          <cell r="E663">
            <v>1230</v>
          </cell>
          <cell r="F663" t="str">
            <v>Bangladesh</v>
          </cell>
          <cell r="G663">
            <v>0.1091602178829475</v>
          </cell>
        </row>
        <row r="664">
          <cell r="E664">
            <v>1360</v>
          </cell>
          <cell r="F664" t="str">
            <v>Kenya</v>
          </cell>
          <cell r="G664">
            <v>0.3938237297019901</v>
          </cell>
        </row>
        <row r="665">
          <cell r="E665">
            <v>1380</v>
          </cell>
          <cell r="F665" t="str">
            <v>Mauritania</v>
          </cell>
          <cell r="G665">
            <v>0.2719675217362385</v>
          </cell>
        </row>
        <row r="666">
          <cell r="E666">
            <v>1640</v>
          </cell>
          <cell r="F666" t="str">
            <v>Côte d'Ivoire</v>
          </cell>
          <cell r="G666">
            <v>0.16072371370218863</v>
          </cell>
        </row>
        <row r="667">
          <cell r="E667">
            <v>1750</v>
          </cell>
          <cell r="F667" t="str">
            <v>Senegal</v>
          </cell>
          <cell r="G667">
            <v>0.36848189762319694</v>
          </cell>
        </row>
        <row r="668">
          <cell r="E668">
            <v>1910</v>
          </cell>
          <cell r="F668" t="str">
            <v>China</v>
          </cell>
          <cell r="G668">
            <v>0.18122131668447405</v>
          </cell>
        </row>
        <row r="669">
          <cell r="E669">
            <v>2130</v>
          </cell>
          <cell r="F669" t="str">
            <v>Pakistan</v>
          </cell>
          <cell r="G669">
            <v>0.1288042195426362</v>
          </cell>
        </row>
        <row r="670">
          <cell r="E670">
            <v>2480</v>
          </cell>
          <cell r="F670" t="str">
            <v>Philippines</v>
          </cell>
          <cell r="G670">
            <v>0.21432632762136328</v>
          </cell>
        </row>
        <row r="671">
          <cell r="E671">
            <v>2810</v>
          </cell>
          <cell r="F671" t="str">
            <v>Sri Landa</v>
          </cell>
          <cell r="G671">
            <v>0.11999614563674765</v>
          </cell>
        </row>
        <row r="672">
          <cell r="E672">
            <v>3080</v>
          </cell>
          <cell r="F672" t="str">
            <v>Peru</v>
          </cell>
          <cell r="G672">
            <v>0.27074458861261663</v>
          </cell>
        </row>
        <row r="673">
          <cell r="E673">
            <v>4880</v>
          </cell>
          <cell r="F673" t="str">
            <v>Poland</v>
          </cell>
          <cell r="G673">
            <v>0.10025177022437448</v>
          </cell>
        </row>
        <row r="674">
          <cell r="E674">
            <v>5130</v>
          </cell>
          <cell r="F674" t="str">
            <v>Tunisia</v>
          </cell>
          <cell r="G674">
            <v>0.2138959864437191</v>
          </cell>
        </row>
        <row r="675">
          <cell r="E675">
            <v>5190</v>
          </cell>
          <cell r="F675" t="str">
            <v>Botswana</v>
          </cell>
          <cell r="G675">
            <v>0.36894879901295263</v>
          </cell>
        </row>
        <row r="676">
          <cell r="E676">
            <v>5740</v>
          </cell>
          <cell r="F676" t="str">
            <v>Algeria</v>
          </cell>
          <cell r="G676">
            <v>0.19399029169970627</v>
          </cell>
        </row>
        <row r="677">
          <cell r="E677">
            <v>5890</v>
          </cell>
          <cell r="F677" t="str">
            <v>Thailand</v>
          </cell>
          <cell r="G677">
            <v>0.24276776182520066</v>
          </cell>
        </row>
        <row r="678">
          <cell r="E678">
            <v>7490</v>
          </cell>
          <cell r="F678" t="str">
            <v>Mexico</v>
          </cell>
          <cell r="G678">
            <v>0.328293276591607</v>
          </cell>
        </row>
        <row r="679">
          <cell r="E679">
            <v>8090</v>
          </cell>
          <cell r="F679" t="str">
            <v>Chile</v>
          </cell>
          <cell r="G679">
            <v>0.39221885859781913</v>
          </cell>
        </row>
        <row r="680">
          <cell r="E680">
            <v>8950</v>
          </cell>
          <cell r="F680" t="str">
            <v>S.Korea</v>
          </cell>
          <cell r="G680">
            <v>0.15668722298462945</v>
          </cell>
        </row>
        <row r="681">
          <cell r="E681">
            <v>13170</v>
          </cell>
          <cell r="F681" t="str">
            <v>Spain</v>
          </cell>
          <cell r="G681">
            <v>0.11210950583393975</v>
          </cell>
        </row>
        <row r="682">
          <cell r="E682">
            <v>14400</v>
          </cell>
          <cell r="F682" t="str">
            <v>N.Zealand</v>
          </cell>
          <cell r="G682">
            <v>0.21975517806873812</v>
          </cell>
        </row>
        <row r="683">
          <cell r="E683">
            <v>14600</v>
          </cell>
          <cell r="F683" t="str">
            <v>Israel</v>
          </cell>
          <cell r="G683">
            <v>0.17088727048626262</v>
          </cell>
        </row>
        <row r="684">
          <cell r="E684">
            <v>16720</v>
          </cell>
          <cell r="F684" t="str">
            <v>Singapore</v>
          </cell>
          <cell r="G684">
            <v>0.24688605737429037</v>
          </cell>
        </row>
        <row r="685">
          <cell r="E685">
            <v>16730</v>
          </cell>
          <cell r="F685" t="str">
            <v>United Kingdom</v>
          </cell>
          <cell r="G685">
            <v>0.23618984697138323</v>
          </cell>
        </row>
        <row r="686">
          <cell r="E686">
            <v>17350</v>
          </cell>
          <cell r="F686" t="str">
            <v>Australia</v>
          </cell>
          <cell r="G686">
            <v>0.22502878532778414</v>
          </cell>
        </row>
        <row r="687">
          <cell r="E687">
            <v>17560</v>
          </cell>
          <cell r="F687" t="str">
            <v>Netherlands</v>
          </cell>
          <cell r="G687">
            <v>0.11879350122535581</v>
          </cell>
        </row>
        <row r="688">
          <cell r="E688">
            <v>17610</v>
          </cell>
          <cell r="F688" t="str">
            <v>Sweden</v>
          </cell>
          <cell r="G688">
            <v>0.12288284533470661</v>
          </cell>
        </row>
        <row r="689">
          <cell r="E689">
            <v>17730</v>
          </cell>
          <cell r="F689" t="str">
            <v>Italy</v>
          </cell>
          <cell r="G689">
            <v>0.1631999950068762</v>
          </cell>
        </row>
        <row r="690">
          <cell r="E690">
            <v>18040</v>
          </cell>
          <cell r="F690" t="str">
            <v>Norway</v>
          </cell>
          <cell r="G690">
            <v>0.15243205008711336</v>
          </cell>
        </row>
        <row r="691">
          <cell r="E691">
            <v>18160</v>
          </cell>
          <cell r="F691" t="str">
            <v>Belgium</v>
          </cell>
          <cell r="G691">
            <v>0.11627321876865016</v>
          </cell>
        </row>
        <row r="692">
          <cell r="E692">
            <v>18650</v>
          </cell>
          <cell r="F692" t="str">
            <v>Denmark</v>
          </cell>
          <cell r="G692">
            <v>0.18113176587596613</v>
          </cell>
        </row>
        <row r="693">
          <cell r="E693">
            <v>19200</v>
          </cell>
          <cell r="F693" t="str">
            <v>France</v>
          </cell>
          <cell r="G693">
            <v>0.18951295454390205</v>
          </cell>
        </row>
        <row r="694">
          <cell r="E694">
            <v>19720</v>
          </cell>
          <cell r="F694" t="str">
            <v>Canada</v>
          </cell>
          <cell r="G694">
            <v>0.18125575139583727</v>
          </cell>
        </row>
        <row r="695">
          <cell r="E695">
            <v>20050</v>
          </cell>
          <cell r="F695" t="str">
            <v>Hong Kong</v>
          </cell>
          <cell r="G695">
            <v>0.22408786023663063</v>
          </cell>
        </row>
        <row r="696">
          <cell r="E696">
            <v>20160</v>
          </cell>
          <cell r="F696" t="str">
            <v>Japan</v>
          </cell>
          <cell r="G696">
            <v>0.11462979987787103</v>
          </cell>
        </row>
        <row r="697">
          <cell r="E697">
            <v>20610</v>
          </cell>
          <cell r="F697" t="str">
            <v>Germany</v>
          </cell>
          <cell r="G697">
            <v>0.15807821375683662</v>
          </cell>
        </row>
        <row r="698">
          <cell r="E698">
            <v>22100</v>
          </cell>
          <cell r="F698" t="str">
            <v>Switzerland</v>
          </cell>
          <cell r="G698">
            <v>0.2101910668930519</v>
          </cell>
        </row>
        <row r="699">
          <cell r="E699">
            <v>23120</v>
          </cell>
          <cell r="F699" t="str">
            <v>United States</v>
          </cell>
          <cell r="G699">
            <v>0.21691524557326625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0"/>
  <sheetViews>
    <sheetView tabSelected="1" workbookViewId="0" topLeftCell="A1">
      <selection activeCell="B2" sqref="B2"/>
    </sheetView>
  </sheetViews>
  <sheetFormatPr defaultColWidth="11.421875" defaultRowHeight="12"/>
  <cols>
    <col min="1" max="1" width="5.00390625" style="0" customWidth="1"/>
    <col min="2" max="2" width="8.8515625" style="0" customWidth="1"/>
    <col min="3" max="3" width="17.00390625" style="0" bestFit="1" customWidth="1"/>
    <col min="4" max="4" width="13.140625" style="0" bestFit="1" customWidth="1"/>
    <col min="5" max="5" width="9.8515625" style="0" customWidth="1"/>
    <col min="6" max="7" width="14.00390625" style="0" bestFit="1" customWidth="1"/>
    <col min="9" max="9" width="13.00390625" style="0" bestFit="1" customWidth="1"/>
    <col min="12" max="12" width="5.8515625" style="0" customWidth="1"/>
    <col min="13" max="13" width="6.00390625" style="0" customWidth="1"/>
    <col min="14" max="14" width="5.00390625" style="0" customWidth="1"/>
  </cols>
  <sheetData>
    <row r="1" spans="1:13" ht="12.75" thickBot="1">
      <c r="A1" s="1"/>
      <c r="B1" s="2"/>
      <c r="C1" s="3"/>
      <c r="D1" s="3"/>
      <c r="E1" s="3"/>
      <c r="F1" s="3"/>
      <c r="G1" s="4"/>
      <c r="H1" s="5"/>
      <c r="I1" s="4"/>
      <c r="J1" s="4"/>
      <c r="K1" s="6"/>
      <c r="L1" s="6"/>
      <c r="M1" s="7"/>
    </row>
    <row r="2" spans="1:13" ht="16.5" customHeight="1" thickBot="1">
      <c r="A2" s="1"/>
      <c r="B2" s="2"/>
      <c r="C2" s="117"/>
      <c r="D2" s="8"/>
      <c r="E2" s="8"/>
      <c r="F2" s="9"/>
      <c r="G2" s="10" t="s">
        <v>115</v>
      </c>
      <c r="H2" s="9"/>
      <c r="I2" s="9"/>
      <c r="J2" s="9"/>
      <c r="K2" s="118"/>
      <c r="L2" s="6"/>
      <c r="M2" s="7"/>
    </row>
    <row r="3" spans="1:13" ht="13.5">
      <c r="A3" s="1"/>
      <c r="B3" s="11" t="s">
        <v>159</v>
      </c>
      <c r="C3" s="3"/>
      <c r="D3" s="4"/>
      <c r="E3" s="4"/>
      <c r="F3" s="4"/>
      <c r="G3" s="4"/>
      <c r="H3" s="4"/>
      <c r="I3" s="6"/>
      <c r="J3" s="6"/>
      <c r="L3" s="12" t="s">
        <v>114</v>
      </c>
      <c r="M3" s="7"/>
    </row>
    <row r="4" spans="1:13" ht="13.5">
      <c r="A4" s="1"/>
      <c r="B4" s="13" t="s">
        <v>118</v>
      </c>
      <c r="C4" s="14"/>
      <c r="D4" s="15"/>
      <c r="E4" s="15"/>
      <c r="F4" s="15"/>
      <c r="G4" s="4"/>
      <c r="H4" s="4"/>
      <c r="I4" s="6"/>
      <c r="J4" s="6"/>
      <c r="K4" s="6"/>
      <c r="L4" s="6"/>
      <c r="M4" s="7"/>
    </row>
    <row r="5" spans="1:13" ht="13.5">
      <c r="A5" s="1"/>
      <c r="B5" s="17" t="s">
        <v>119</v>
      </c>
      <c r="C5" s="14"/>
      <c r="D5" s="15"/>
      <c r="E5" s="15"/>
      <c r="F5" s="15"/>
      <c r="G5" s="4"/>
      <c r="H5" s="4"/>
      <c r="I5" s="6"/>
      <c r="J5" s="6"/>
      <c r="K5" s="6"/>
      <c r="L5" s="6"/>
      <c r="M5" s="7"/>
    </row>
    <row r="6" spans="1:13" ht="13.5">
      <c r="A6" s="1"/>
      <c r="B6" s="13" t="s">
        <v>10</v>
      </c>
      <c r="C6" s="14"/>
      <c r="D6" s="15"/>
      <c r="E6" s="15"/>
      <c r="F6" s="15"/>
      <c r="G6" s="4"/>
      <c r="H6" s="4"/>
      <c r="I6" s="6"/>
      <c r="J6" s="6"/>
      <c r="K6" s="6"/>
      <c r="L6" s="6"/>
      <c r="M6" s="7"/>
    </row>
    <row r="7" spans="1:13" ht="13.5">
      <c r="A7" s="1"/>
      <c r="B7" s="13" t="s">
        <v>11</v>
      </c>
      <c r="C7" s="14"/>
      <c r="D7" s="15"/>
      <c r="E7" s="15"/>
      <c r="F7" s="15"/>
      <c r="G7" s="4"/>
      <c r="H7" s="4"/>
      <c r="I7" s="6"/>
      <c r="J7" s="6"/>
      <c r="K7" s="6"/>
      <c r="L7" s="6"/>
      <c r="M7" s="7"/>
    </row>
    <row r="8" spans="1:13" ht="13.5">
      <c r="A8" s="1"/>
      <c r="B8" s="13" t="s">
        <v>12</v>
      </c>
      <c r="C8" s="14"/>
      <c r="D8" s="15"/>
      <c r="E8" s="15"/>
      <c r="F8" s="15"/>
      <c r="G8" s="4"/>
      <c r="H8" s="4"/>
      <c r="I8" s="6"/>
      <c r="J8" s="6"/>
      <c r="K8" s="6"/>
      <c r="L8" s="6"/>
      <c r="M8" s="7"/>
    </row>
    <row r="9" spans="1:13" ht="13.5">
      <c r="A9" s="1"/>
      <c r="B9" s="13" t="s">
        <v>116</v>
      </c>
      <c r="C9" s="14"/>
      <c r="D9" s="15"/>
      <c r="E9" s="15"/>
      <c r="F9" s="15"/>
      <c r="G9" s="4"/>
      <c r="H9" s="4"/>
      <c r="I9" s="6"/>
      <c r="J9" s="6"/>
      <c r="K9" s="6"/>
      <c r="L9" s="6"/>
      <c r="M9" s="7"/>
    </row>
    <row r="10" spans="1:13" ht="13.5">
      <c r="A10" s="1"/>
      <c r="B10" s="13"/>
      <c r="C10" s="14"/>
      <c r="D10" s="15"/>
      <c r="E10" s="15"/>
      <c r="F10" s="15"/>
      <c r="G10" s="4"/>
      <c r="H10" s="4"/>
      <c r="I10" s="6"/>
      <c r="J10" s="6"/>
      <c r="K10" s="6"/>
      <c r="L10" s="6"/>
      <c r="M10" s="7"/>
    </row>
    <row r="11" spans="1:13" ht="13.5">
      <c r="A11" s="1"/>
      <c r="B11" s="13" t="s">
        <v>13</v>
      </c>
      <c r="C11" s="14"/>
      <c r="D11" s="15"/>
      <c r="E11" s="15"/>
      <c r="F11" s="15"/>
      <c r="G11" s="4"/>
      <c r="H11" s="4"/>
      <c r="I11" s="6"/>
      <c r="J11" s="6"/>
      <c r="K11" s="6"/>
      <c r="L11" s="6"/>
      <c r="M11" s="7"/>
    </row>
    <row r="12" spans="1:13" ht="13.5">
      <c r="A12" s="1"/>
      <c r="B12" s="13" t="s">
        <v>14</v>
      </c>
      <c r="C12" s="14"/>
      <c r="D12" s="15"/>
      <c r="E12" s="15"/>
      <c r="F12" s="15"/>
      <c r="G12" s="4"/>
      <c r="H12" s="4"/>
      <c r="I12" s="6"/>
      <c r="J12" s="6"/>
      <c r="K12" s="6"/>
      <c r="L12" s="6"/>
      <c r="M12" s="7"/>
    </row>
    <row r="13" spans="1:13" ht="13.5">
      <c r="A13" s="1"/>
      <c r="B13" s="13" t="s">
        <v>15</v>
      </c>
      <c r="C13" s="14"/>
      <c r="D13" s="15"/>
      <c r="E13" s="15"/>
      <c r="F13" s="15"/>
      <c r="G13" s="4"/>
      <c r="H13" s="4"/>
      <c r="I13" s="6"/>
      <c r="J13" s="6"/>
      <c r="K13" s="6"/>
      <c r="L13" s="6"/>
      <c r="M13" s="7"/>
    </row>
    <row r="14" spans="1:13" ht="13.5">
      <c r="A14" s="1"/>
      <c r="B14" s="13" t="s">
        <v>16</v>
      </c>
      <c r="C14" s="14"/>
      <c r="D14" s="15"/>
      <c r="E14" s="15"/>
      <c r="F14" s="15"/>
      <c r="G14" s="4"/>
      <c r="H14" s="4"/>
      <c r="I14" s="6"/>
      <c r="J14" s="6"/>
      <c r="K14" s="6"/>
      <c r="L14" s="6"/>
      <c r="M14" s="7"/>
    </row>
    <row r="15" spans="1:13" ht="13.5">
      <c r="A15" s="1"/>
      <c r="B15" s="13" t="s">
        <v>17</v>
      </c>
      <c r="C15" s="14"/>
      <c r="D15" s="15"/>
      <c r="E15" s="15"/>
      <c r="F15" s="15"/>
      <c r="G15" s="4"/>
      <c r="H15" s="4"/>
      <c r="I15" s="6"/>
      <c r="J15" s="6"/>
      <c r="K15" s="6"/>
      <c r="L15" s="6"/>
      <c r="M15" s="7"/>
    </row>
    <row r="16" spans="1:13" ht="13.5">
      <c r="A16" s="1"/>
      <c r="B16" s="13" t="s">
        <v>18</v>
      </c>
      <c r="C16" s="14"/>
      <c r="D16" s="15"/>
      <c r="E16" s="15"/>
      <c r="F16" s="15"/>
      <c r="G16" s="4"/>
      <c r="H16" s="4"/>
      <c r="I16" s="6"/>
      <c r="J16" s="6"/>
      <c r="K16" s="6"/>
      <c r="L16" s="6"/>
      <c r="M16" s="7"/>
    </row>
    <row r="17" spans="1:13" ht="13.5">
      <c r="A17" s="1"/>
      <c r="B17" s="15" t="s">
        <v>19</v>
      </c>
      <c r="C17" s="14"/>
      <c r="D17" s="15"/>
      <c r="E17" s="15"/>
      <c r="F17" s="15"/>
      <c r="G17" s="4"/>
      <c r="H17" s="4"/>
      <c r="I17" s="6"/>
      <c r="J17" s="6"/>
      <c r="K17" s="6"/>
      <c r="L17" s="6"/>
      <c r="M17" s="7"/>
    </row>
    <row r="18" spans="1:13" ht="12.75">
      <c r="A18" s="1"/>
      <c r="B18" s="2"/>
      <c r="C18" s="3"/>
      <c r="D18" s="4"/>
      <c r="E18" s="4"/>
      <c r="F18" s="4"/>
      <c r="G18" s="4"/>
      <c r="H18" s="4"/>
      <c r="I18" s="6"/>
      <c r="J18" s="6"/>
      <c r="K18" s="6"/>
      <c r="L18" s="6"/>
      <c r="M18" s="7"/>
    </row>
    <row r="19" spans="1:13" ht="12.75">
      <c r="A19" s="1"/>
      <c r="B19" s="2"/>
      <c r="C19" s="3"/>
      <c r="D19" s="4"/>
      <c r="E19" s="4"/>
      <c r="F19" s="4"/>
      <c r="G19" s="4"/>
      <c r="H19" s="4"/>
      <c r="I19" s="6"/>
      <c r="J19" s="6"/>
      <c r="K19" s="6"/>
      <c r="L19" s="6"/>
      <c r="M19" s="7"/>
    </row>
    <row r="20" spans="1:13" ht="12.75">
      <c r="A20" s="1"/>
      <c r="B20" s="2"/>
      <c r="C20" s="3"/>
      <c r="D20" s="4"/>
      <c r="E20" s="4"/>
      <c r="F20" s="4"/>
      <c r="G20" s="4"/>
      <c r="H20" s="4"/>
      <c r="I20" s="6"/>
      <c r="J20" s="6"/>
      <c r="K20" s="6"/>
      <c r="L20" s="6"/>
      <c r="M20" s="7"/>
    </row>
    <row r="21" spans="1:13" ht="12.75">
      <c r="A21" s="1"/>
      <c r="B21" s="2"/>
      <c r="C21" s="3"/>
      <c r="D21" s="4"/>
      <c r="E21" s="4"/>
      <c r="F21" s="4"/>
      <c r="G21" s="4"/>
      <c r="H21" s="4"/>
      <c r="I21" s="6"/>
      <c r="J21" s="6"/>
      <c r="K21" s="6"/>
      <c r="L21" s="6"/>
      <c r="M21" s="7"/>
    </row>
    <row r="22" spans="1:13" ht="12.75">
      <c r="A22" s="1"/>
      <c r="B22" s="2"/>
      <c r="C22" s="3"/>
      <c r="D22" s="4"/>
      <c r="E22" s="4"/>
      <c r="F22" s="4"/>
      <c r="G22" s="4"/>
      <c r="H22" s="4"/>
      <c r="I22" s="6"/>
      <c r="J22" s="6"/>
      <c r="K22" s="6"/>
      <c r="L22" s="6"/>
      <c r="M22" s="7"/>
    </row>
    <row r="23" spans="1:13" ht="12.75">
      <c r="A23" s="1"/>
      <c r="B23" s="2"/>
      <c r="C23" s="3"/>
      <c r="D23" s="4"/>
      <c r="E23" s="4"/>
      <c r="F23" s="4"/>
      <c r="G23" s="4"/>
      <c r="H23" s="4"/>
      <c r="I23" s="6"/>
      <c r="J23" s="6"/>
      <c r="K23" s="6"/>
      <c r="L23" s="6"/>
      <c r="M23" s="7"/>
    </row>
    <row r="24" spans="1:13" ht="12.75">
      <c r="A24" s="1"/>
      <c r="B24" s="2"/>
      <c r="C24" s="3"/>
      <c r="D24" s="4"/>
      <c r="E24" s="4"/>
      <c r="F24" s="4"/>
      <c r="G24" s="4"/>
      <c r="H24" s="4"/>
      <c r="I24" s="6"/>
      <c r="J24" s="6"/>
      <c r="K24" s="6"/>
      <c r="L24" s="6"/>
      <c r="M24" s="7"/>
    </row>
    <row r="25" spans="1:13" ht="12.75">
      <c r="A25" s="1"/>
      <c r="B25" s="2"/>
      <c r="C25" s="3"/>
      <c r="D25" s="4"/>
      <c r="E25" s="4"/>
      <c r="F25" s="4"/>
      <c r="G25" s="4"/>
      <c r="H25" s="4"/>
      <c r="I25" s="6"/>
      <c r="J25" s="6"/>
      <c r="K25" s="6"/>
      <c r="L25" s="6"/>
      <c r="M25" s="7"/>
    </row>
    <row r="26" spans="1:13" ht="12.75">
      <c r="A26" s="1"/>
      <c r="B26" s="2"/>
      <c r="C26" s="3"/>
      <c r="D26" s="4"/>
      <c r="E26" s="4"/>
      <c r="F26" s="4"/>
      <c r="G26" s="4"/>
      <c r="H26" s="4"/>
      <c r="I26" s="6"/>
      <c r="J26" s="6"/>
      <c r="K26" s="6"/>
      <c r="L26" s="6"/>
      <c r="M26" s="7"/>
    </row>
    <row r="27" spans="1:13" ht="12.75">
      <c r="A27" s="1"/>
      <c r="B27" s="2"/>
      <c r="C27" s="3"/>
      <c r="D27" s="4"/>
      <c r="E27" s="4"/>
      <c r="F27" s="4"/>
      <c r="G27" s="4"/>
      <c r="H27" s="4"/>
      <c r="I27" s="6"/>
      <c r="J27" s="6"/>
      <c r="K27" s="6"/>
      <c r="L27" s="6"/>
      <c r="M27" s="7"/>
    </row>
    <row r="28" spans="1:13" ht="12.75">
      <c r="A28" s="1"/>
      <c r="B28" s="2"/>
      <c r="C28" s="3"/>
      <c r="D28" s="4"/>
      <c r="E28" s="4"/>
      <c r="F28" s="4"/>
      <c r="G28" s="4"/>
      <c r="H28" s="4"/>
      <c r="I28" s="6"/>
      <c r="J28" s="6"/>
      <c r="K28" s="6"/>
      <c r="L28" s="6"/>
      <c r="M28" s="7"/>
    </row>
    <row r="29" spans="1:13" ht="12.75">
      <c r="A29" s="1"/>
      <c r="B29" s="2"/>
      <c r="C29" s="3"/>
      <c r="D29" s="4"/>
      <c r="E29" s="4"/>
      <c r="F29" s="4"/>
      <c r="G29" s="4"/>
      <c r="H29" s="4"/>
      <c r="I29" s="6"/>
      <c r="J29" s="6"/>
      <c r="K29" s="6"/>
      <c r="L29" s="6"/>
      <c r="M29" s="7"/>
    </row>
    <row r="30" spans="1:13" ht="12.75">
      <c r="A30" s="1"/>
      <c r="B30" s="2"/>
      <c r="C30" s="3"/>
      <c r="D30" s="4"/>
      <c r="E30" s="4"/>
      <c r="F30" s="4"/>
      <c r="G30" s="4"/>
      <c r="H30" s="4"/>
      <c r="I30" s="6"/>
      <c r="J30" s="6"/>
      <c r="K30" s="6"/>
      <c r="L30" s="6"/>
      <c r="M30" s="7"/>
    </row>
    <row r="31" spans="1:13" ht="12.75">
      <c r="A31" s="1"/>
      <c r="B31" s="2"/>
      <c r="C31" s="3"/>
      <c r="D31" s="4"/>
      <c r="E31" s="4"/>
      <c r="F31" s="4"/>
      <c r="G31" s="4"/>
      <c r="H31" s="4"/>
      <c r="I31" s="6"/>
      <c r="J31" s="6"/>
      <c r="K31" s="6"/>
      <c r="L31" s="6"/>
      <c r="M31" s="7"/>
    </row>
    <row r="32" spans="1:13" ht="12.75">
      <c r="A32" s="1"/>
      <c r="B32" s="2"/>
      <c r="C32" s="3"/>
      <c r="D32" s="4"/>
      <c r="E32" s="4"/>
      <c r="F32" s="4"/>
      <c r="G32" s="4"/>
      <c r="H32" s="4"/>
      <c r="I32" s="6"/>
      <c r="J32" s="6"/>
      <c r="K32" s="6"/>
      <c r="L32" s="6"/>
      <c r="M32" s="7"/>
    </row>
    <row r="33" spans="1:13" ht="12.75">
      <c r="A33" s="1"/>
      <c r="B33" s="2"/>
      <c r="C33" s="3"/>
      <c r="D33" s="4"/>
      <c r="E33" s="4"/>
      <c r="F33" s="4"/>
      <c r="G33" s="4"/>
      <c r="H33" s="4"/>
      <c r="I33" s="6"/>
      <c r="J33" s="6"/>
      <c r="K33" s="6"/>
      <c r="L33" s="6"/>
      <c r="M33" s="7"/>
    </row>
    <row r="34" spans="1:13" ht="12.75">
      <c r="A34" s="1"/>
      <c r="B34" s="2"/>
      <c r="C34" s="3"/>
      <c r="D34" s="4"/>
      <c r="E34" s="4"/>
      <c r="F34" s="4"/>
      <c r="G34" s="4"/>
      <c r="H34" s="4"/>
      <c r="I34" s="6"/>
      <c r="J34" s="6"/>
      <c r="K34" s="6"/>
      <c r="L34" s="6"/>
      <c r="M34" s="7"/>
    </row>
    <row r="35" spans="1:13" ht="12.75">
      <c r="A35" s="1"/>
      <c r="B35" s="2"/>
      <c r="C35" s="3"/>
      <c r="D35" s="4"/>
      <c r="E35" s="4"/>
      <c r="F35" s="4"/>
      <c r="G35" s="4"/>
      <c r="H35" s="4"/>
      <c r="I35" s="6"/>
      <c r="J35" s="6"/>
      <c r="K35" s="6"/>
      <c r="L35" s="6"/>
      <c r="M35" s="7"/>
    </row>
    <row r="36" spans="1:13" ht="12.75">
      <c r="A36" s="1"/>
      <c r="B36" s="2"/>
      <c r="C36" s="3"/>
      <c r="D36" s="4"/>
      <c r="E36" s="4"/>
      <c r="F36" s="4"/>
      <c r="G36" s="4"/>
      <c r="H36" s="4"/>
      <c r="I36" s="6"/>
      <c r="J36" s="6"/>
      <c r="K36" s="6"/>
      <c r="L36" s="6"/>
      <c r="M36" s="7"/>
    </row>
    <row r="37" spans="1:13" ht="12.75">
      <c r="A37" s="1"/>
      <c r="B37" s="2"/>
      <c r="C37" s="3"/>
      <c r="D37" s="4"/>
      <c r="E37" s="4"/>
      <c r="F37" s="4"/>
      <c r="G37" s="4"/>
      <c r="H37" s="4"/>
      <c r="I37" s="6"/>
      <c r="J37" s="6"/>
      <c r="K37" s="6"/>
      <c r="L37" s="6"/>
      <c r="M37" s="7"/>
    </row>
    <row r="38" spans="1:13" ht="12.75">
      <c r="A38" s="1"/>
      <c r="B38" s="2"/>
      <c r="C38" s="3"/>
      <c r="D38" s="4"/>
      <c r="E38" s="4"/>
      <c r="F38" s="4"/>
      <c r="G38" s="4"/>
      <c r="H38" s="4"/>
      <c r="I38" s="6"/>
      <c r="J38" s="6"/>
      <c r="K38" s="6"/>
      <c r="L38" s="6"/>
      <c r="M38" s="7"/>
    </row>
    <row r="39" spans="1:13" ht="12.75">
      <c r="A39" s="1"/>
      <c r="B39" s="2"/>
      <c r="C39" s="3"/>
      <c r="D39" s="4"/>
      <c r="E39" s="4"/>
      <c r="F39" s="4"/>
      <c r="G39" s="4"/>
      <c r="H39" s="4"/>
      <c r="I39" s="6"/>
      <c r="J39" s="6"/>
      <c r="K39" s="6"/>
      <c r="L39" s="6"/>
      <c r="M39" s="7"/>
    </row>
    <row r="40" spans="1:13" ht="12.75">
      <c r="A40" s="1"/>
      <c r="B40" s="2"/>
      <c r="C40" s="3"/>
      <c r="D40" s="4"/>
      <c r="E40" s="4"/>
      <c r="F40" s="4"/>
      <c r="G40" s="4"/>
      <c r="H40" s="4"/>
      <c r="I40" s="6"/>
      <c r="J40" s="6"/>
      <c r="K40" s="6"/>
      <c r="L40" s="6"/>
      <c r="M40" s="7"/>
    </row>
    <row r="41" spans="1:13" ht="13.5">
      <c r="A41" s="1"/>
      <c r="B41" s="13" t="s">
        <v>20</v>
      </c>
      <c r="C41" s="3"/>
      <c r="D41" s="4"/>
      <c r="E41" s="4"/>
      <c r="F41" s="4"/>
      <c r="G41" s="4"/>
      <c r="H41" s="4"/>
      <c r="I41" s="6"/>
      <c r="J41" s="6"/>
      <c r="K41" s="6"/>
      <c r="L41" s="6"/>
      <c r="M41" s="7"/>
    </row>
    <row r="42" spans="1:13" ht="13.5">
      <c r="A42" s="1"/>
      <c r="B42" s="13" t="s">
        <v>21</v>
      </c>
      <c r="C42" s="3"/>
      <c r="D42" s="4"/>
      <c r="E42" s="4"/>
      <c r="F42" s="4"/>
      <c r="G42" s="4"/>
      <c r="H42" s="4"/>
      <c r="I42" s="6"/>
      <c r="J42" s="6"/>
      <c r="K42" s="6"/>
      <c r="L42" s="6"/>
      <c r="M42" s="7"/>
    </row>
    <row r="43" spans="1:13" ht="13.5">
      <c r="A43" s="1"/>
      <c r="B43" s="13" t="s">
        <v>22</v>
      </c>
      <c r="C43" s="3"/>
      <c r="D43" s="4"/>
      <c r="E43" s="4"/>
      <c r="F43" s="6"/>
      <c r="G43" s="4"/>
      <c r="H43" s="4"/>
      <c r="I43" s="6"/>
      <c r="J43" s="6"/>
      <c r="K43" s="6"/>
      <c r="L43" s="6"/>
      <c r="M43" s="7"/>
    </row>
    <row r="44" spans="1:13" ht="13.5">
      <c r="A44" s="16"/>
      <c r="B44" s="17" t="s">
        <v>23</v>
      </c>
      <c r="C44" s="3"/>
      <c r="D44" s="4"/>
      <c r="E44" s="4"/>
      <c r="F44" s="4"/>
      <c r="G44" s="4"/>
      <c r="H44" s="4"/>
      <c r="I44" s="6"/>
      <c r="J44" s="18"/>
      <c r="K44" s="6"/>
      <c r="L44" s="6"/>
      <c r="M44" s="7"/>
    </row>
    <row r="45" spans="1:13" ht="13.5">
      <c r="A45" s="16"/>
      <c r="B45" s="17" t="s">
        <v>182</v>
      </c>
      <c r="C45" s="3"/>
      <c r="D45" s="4"/>
      <c r="E45" s="4"/>
      <c r="F45" s="4"/>
      <c r="G45" s="4"/>
      <c r="H45" s="4"/>
      <c r="I45" s="6"/>
      <c r="J45" s="18"/>
      <c r="K45" s="6"/>
      <c r="L45" s="6"/>
      <c r="M45" s="7"/>
    </row>
    <row r="46" spans="1:13" ht="13.5">
      <c r="A46" s="16"/>
      <c r="B46" s="17" t="s">
        <v>183</v>
      </c>
      <c r="C46" s="3"/>
      <c r="D46" s="4"/>
      <c r="E46" s="4"/>
      <c r="F46" s="4"/>
      <c r="G46" s="4"/>
      <c r="H46" s="4"/>
      <c r="I46" s="6"/>
      <c r="J46" s="18"/>
      <c r="K46" s="6"/>
      <c r="L46" s="6"/>
      <c r="M46" s="7"/>
    </row>
    <row r="47" spans="1:13" ht="13.5">
      <c r="A47" s="16"/>
      <c r="B47" s="17" t="s">
        <v>184</v>
      </c>
      <c r="C47" s="3"/>
      <c r="D47" s="4"/>
      <c r="E47" s="4"/>
      <c r="F47" s="4"/>
      <c r="G47" s="4"/>
      <c r="H47" s="4"/>
      <c r="I47" s="6"/>
      <c r="J47" s="18"/>
      <c r="K47" s="6"/>
      <c r="L47" s="6"/>
      <c r="M47" s="7"/>
    </row>
    <row r="48" spans="1:13" ht="13.5">
      <c r="A48" s="16"/>
      <c r="B48" s="17" t="s">
        <v>185</v>
      </c>
      <c r="C48" s="3"/>
      <c r="D48" s="4"/>
      <c r="E48" s="4"/>
      <c r="F48" s="4"/>
      <c r="G48" s="4"/>
      <c r="H48" s="4"/>
      <c r="I48" s="6"/>
      <c r="J48" s="18"/>
      <c r="K48" s="6"/>
      <c r="L48" s="6"/>
      <c r="M48" s="7"/>
    </row>
    <row r="49" spans="1:13" ht="13.5">
      <c r="A49" s="16"/>
      <c r="B49" s="19" t="s">
        <v>0</v>
      </c>
      <c r="C49" s="3"/>
      <c r="D49" s="4"/>
      <c r="E49" s="4"/>
      <c r="F49" s="4"/>
      <c r="G49" s="4"/>
      <c r="H49" s="4"/>
      <c r="I49" s="6"/>
      <c r="J49" s="18"/>
      <c r="K49" s="6"/>
      <c r="L49" s="6"/>
      <c r="M49" s="7"/>
    </row>
    <row r="50" spans="1:13" ht="13.5">
      <c r="A50" s="16"/>
      <c r="B50" s="45" t="s">
        <v>1</v>
      </c>
      <c r="C50" s="25"/>
      <c r="D50" s="26"/>
      <c r="E50" s="26"/>
      <c r="F50" s="26"/>
      <c r="G50" s="26"/>
      <c r="H50" s="26"/>
      <c r="I50" s="7"/>
      <c r="J50" s="27"/>
      <c r="K50" s="7"/>
      <c r="L50" s="7"/>
      <c r="M50" s="7"/>
    </row>
    <row r="51" spans="1:13" ht="13.5">
      <c r="A51" s="16"/>
      <c r="B51" s="45" t="s">
        <v>2</v>
      </c>
      <c r="C51" s="25"/>
      <c r="D51" s="26"/>
      <c r="E51" s="26"/>
      <c r="F51" s="26"/>
      <c r="G51" s="26"/>
      <c r="H51" s="26"/>
      <c r="I51" s="7"/>
      <c r="J51" s="27"/>
      <c r="K51" s="7"/>
      <c r="L51" s="7"/>
      <c r="M51" s="7"/>
    </row>
    <row r="52" spans="1:13" ht="12">
      <c r="A52" s="16"/>
      <c r="B52" s="24"/>
      <c r="C52" s="25"/>
      <c r="D52" s="26"/>
      <c r="E52" s="26"/>
      <c r="F52" s="26"/>
      <c r="G52" s="26"/>
      <c r="H52" s="26"/>
      <c r="I52" s="7"/>
      <c r="J52" s="27"/>
      <c r="K52" s="7"/>
      <c r="L52" s="7"/>
      <c r="M52" s="7"/>
    </row>
    <row r="53" spans="1:13" ht="16.5" customHeight="1" thickBot="1">
      <c r="A53" s="26"/>
      <c r="B53" s="21"/>
      <c r="C53" s="21"/>
      <c r="D53" s="21"/>
      <c r="E53" s="179" t="s">
        <v>120</v>
      </c>
      <c r="F53" s="21"/>
      <c r="G53" s="21"/>
      <c r="H53" s="21"/>
      <c r="I53" s="21"/>
      <c r="J53" s="21"/>
      <c r="K53" s="21"/>
      <c r="L53" s="21"/>
      <c r="M53" s="26"/>
    </row>
    <row r="54" spans="1:13" ht="15.75" customHeight="1">
      <c r="A54" s="26"/>
      <c r="B54" s="5" t="s">
        <v>121</v>
      </c>
      <c r="C54" s="6"/>
      <c r="D54" s="28" t="s">
        <v>122</v>
      </c>
      <c r="E54" s="6"/>
      <c r="F54" s="29" t="s">
        <v>123</v>
      </c>
      <c r="G54" s="29" t="s">
        <v>123</v>
      </c>
      <c r="H54" s="4"/>
      <c r="I54" s="4"/>
      <c r="J54" s="4"/>
      <c r="K54" s="4"/>
      <c r="L54" s="4"/>
      <c r="M54" s="26"/>
    </row>
    <row r="55" spans="1:13" ht="15.75" customHeight="1">
      <c r="A55" s="26"/>
      <c r="B55" s="4"/>
      <c r="C55" s="29" t="s">
        <v>124</v>
      </c>
      <c r="D55" s="29" t="s">
        <v>125</v>
      </c>
      <c r="E55" s="29" t="s">
        <v>126</v>
      </c>
      <c r="F55" s="29" t="s">
        <v>124</v>
      </c>
      <c r="G55" s="29" t="s">
        <v>125</v>
      </c>
      <c r="H55" s="4"/>
      <c r="I55" s="4"/>
      <c r="J55" s="4"/>
      <c r="K55" s="4"/>
      <c r="L55" s="4"/>
      <c r="M55" s="26"/>
    </row>
    <row r="56" spans="1:13" ht="15.75" customHeight="1" thickBot="1">
      <c r="A56" s="26"/>
      <c r="B56" s="4"/>
      <c r="C56" s="29" t="s">
        <v>127</v>
      </c>
      <c r="D56" s="29" t="s">
        <v>128</v>
      </c>
      <c r="E56" s="28"/>
      <c r="F56" s="29" t="s">
        <v>129</v>
      </c>
      <c r="G56" s="29" t="s">
        <v>129</v>
      </c>
      <c r="H56" s="4"/>
      <c r="I56" s="4"/>
      <c r="J56" s="4"/>
      <c r="K56" s="4"/>
      <c r="L56" s="4"/>
      <c r="M56" s="26"/>
    </row>
    <row r="57" spans="1:13" ht="12.75">
      <c r="A57" s="26"/>
      <c r="B57" s="4"/>
      <c r="C57" s="119">
        <v>0</v>
      </c>
      <c r="D57" s="120">
        <v>0</v>
      </c>
      <c r="E57" s="120">
        <v>0</v>
      </c>
      <c r="F57" s="121">
        <f>C57/$C$68</f>
        <v>0</v>
      </c>
      <c r="G57" s="122">
        <f>(D57/$D$68)*100</f>
        <v>0</v>
      </c>
      <c r="H57" s="6"/>
      <c r="I57" s="4"/>
      <c r="J57" s="4"/>
      <c r="K57" s="4"/>
      <c r="L57" s="4"/>
      <c r="M57" s="26"/>
    </row>
    <row r="58" spans="1:13" ht="12.75">
      <c r="A58" s="26"/>
      <c r="B58" s="4"/>
      <c r="C58" s="123">
        <v>10</v>
      </c>
      <c r="D58" s="124">
        <f aca="true" t="shared" si="0" ref="D58:D67">$E$58*(1+$F$74)</f>
        <v>10</v>
      </c>
      <c r="E58" s="124">
        <v>10</v>
      </c>
      <c r="F58" s="125">
        <f>(SUM($C$57:C58)/$C$68)*100</f>
        <v>5.086383603312437</v>
      </c>
      <c r="G58" s="126">
        <f>(SUM($D$57:D58)/$D$68)*100</f>
        <v>10</v>
      </c>
      <c r="H58" s="6"/>
      <c r="I58" s="4"/>
      <c r="J58" s="4"/>
      <c r="K58" s="4"/>
      <c r="L58" s="4"/>
      <c r="M58" s="26"/>
    </row>
    <row r="59" spans="1:13" ht="12.75">
      <c r="A59" s="26"/>
      <c r="B59" s="4"/>
      <c r="C59" s="123">
        <f aca="true" t="shared" si="1" ref="C59:C67">C58^(1+$F$75)</f>
        <v>11.220184543019636</v>
      </c>
      <c r="D59" s="124">
        <f t="shared" si="0"/>
        <v>10</v>
      </c>
      <c r="E59" s="124">
        <v>20</v>
      </c>
      <c r="F59" s="125">
        <f>(SUM($C$57:C59)/$C$68)*100</f>
        <v>10.79339987188791</v>
      </c>
      <c r="G59" s="126">
        <f>(SUM($D$57:D59)/$D$68)*100</f>
        <v>20</v>
      </c>
      <c r="H59" s="6"/>
      <c r="I59" s="4"/>
      <c r="J59" s="4"/>
      <c r="K59" s="4"/>
      <c r="L59" s="4"/>
      <c r="M59" s="26"/>
    </row>
    <row r="60" spans="1:13" ht="12.75">
      <c r="A60" s="26"/>
      <c r="B60" s="4"/>
      <c r="C60" s="123">
        <f t="shared" si="1"/>
        <v>12.661932675109444</v>
      </c>
      <c r="D60" s="124">
        <f t="shared" si="0"/>
        <v>10</v>
      </c>
      <c r="E60" s="124">
        <v>30</v>
      </c>
      <c r="F60" s="125">
        <f>(SUM($C$57:C60)/$C$68)*100</f>
        <v>17.233744546380176</v>
      </c>
      <c r="G60" s="126">
        <f>(SUM($D$57:D60)/$D$68)*100</f>
        <v>30</v>
      </c>
      <c r="H60" s="6"/>
      <c r="I60" s="4"/>
      <c r="J60" s="4"/>
      <c r="K60" s="4"/>
      <c r="L60" s="4"/>
      <c r="M60" s="26"/>
    </row>
    <row r="61" spans="1:13" ht="12.75">
      <c r="A61" s="26"/>
      <c r="B61" s="4"/>
      <c r="C61" s="123">
        <f t="shared" si="1"/>
        <v>14.375567559115131</v>
      </c>
      <c r="D61" s="124">
        <f t="shared" si="0"/>
        <v>10</v>
      </c>
      <c r="E61" s="124">
        <v>40</v>
      </c>
      <c r="F61" s="125">
        <f>(SUM($C$57:C61)/$C$68)*100</f>
        <v>24.545709658479517</v>
      </c>
      <c r="G61" s="126">
        <f>(SUM($D$57:D61)/$D$68)*100</f>
        <v>40</v>
      </c>
      <c r="H61" s="6"/>
      <c r="I61" s="4"/>
      <c r="J61" s="4"/>
      <c r="K61" s="4"/>
      <c r="L61" s="4"/>
      <c r="M61" s="26"/>
    </row>
    <row r="62" spans="1:13" ht="12.75">
      <c r="A62" s="26"/>
      <c r="B62" s="4"/>
      <c r="C62" s="123">
        <f t="shared" si="1"/>
        <v>16.425032970270983</v>
      </c>
      <c r="D62" s="124">
        <f t="shared" si="0"/>
        <v>10</v>
      </c>
      <c r="E62" s="124">
        <v>50</v>
      </c>
      <c r="F62" s="125">
        <f>(SUM($C$57:C62)/$C$68)*100</f>
        <v>32.90011149686477</v>
      </c>
      <c r="G62" s="126">
        <f>(SUM($D$57:D62)/$D$68)*100</f>
        <v>50</v>
      </c>
      <c r="H62" s="6"/>
      <c r="I62" s="4"/>
      <c r="J62" s="4"/>
      <c r="K62" s="4"/>
      <c r="L62" s="4"/>
      <c r="M62" s="26"/>
    </row>
    <row r="63" spans="1:13" ht="12.75">
      <c r="A63" s="26"/>
      <c r="B63" s="4"/>
      <c r="C63" s="123">
        <f t="shared" si="1"/>
        <v>18.892157715641996</v>
      </c>
      <c r="D63" s="124">
        <f t="shared" si="0"/>
        <v>10</v>
      </c>
      <c r="E63" s="124">
        <v>60</v>
      </c>
      <c r="F63" s="125">
        <f>(SUM($C$57:C63)/$C$68)*100</f>
        <v>42.50938762046817</v>
      </c>
      <c r="G63" s="126">
        <f>(SUM($D$57:D63)/$D$68)*100</f>
        <v>60</v>
      </c>
      <c r="H63" s="6"/>
      <c r="I63" s="4"/>
      <c r="J63" s="4"/>
      <c r="K63" s="4"/>
      <c r="L63" s="4"/>
      <c r="M63" s="26"/>
    </row>
    <row r="64" spans="1:13" ht="12.75">
      <c r="A64" s="26"/>
      <c r="B64" s="4"/>
      <c r="C64" s="123">
        <f t="shared" si="1"/>
        <v>21.882434673503838</v>
      </c>
      <c r="D64" s="124">
        <f t="shared" si="0"/>
        <v>10</v>
      </c>
      <c r="E64" s="124">
        <v>70</v>
      </c>
      <c r="F64" s="125">
        <f>(SUM($C$57:C64)/$C$68)*100</f>
        <v>53.63963331285472</v>
      </c>
      <c r="G64" s="126">
        <f>(SUM($D$57:D64)/$D$68)*100</f>
        <v>70</v>
      </c>
      <c r="H64" s="6"/>
      <c r="I64" s="4"/>
      <c r="J64" s="4"/>
      <c r="K64" s="4"/>
      <c r="L64" s="4"/>
      <c r="M64" s="26"/>
    </row>
    <row r="65" spans="1:13" ht="12.75">
      <c r="A65" s="26"/>
      <c r="B65" s="4"/>
      <c r="C65" s="123">
        <f t="shared" si="1"/>
        <v>25.53291636401161</v>
      </c>
      <c r="D65" s="124">
        <f t="shared" si="0"/>
        <v>10</v>
      </c>
      <c r="E65" s="124">
        <v>80</v>
      </c>
      <c r="F65" s="125">
        <f>(SUM($C$57:C65)/$C$68)*100</f>
        <v>66.62665402672036</v>
      </c>
      <c r="G65" s="126">
        <f>(SUM($D$57:D65)/$D$68)*100</f>
        <v>80</v>
      </c>
      <c r="H65" s="6"/>
      <c r="I65" s="4"/>
      <c r="J65" s="4"/>
      <c r="K65" s="4"/>
      <c r="L65" s="4"/>
      <c r="M65" s="26"/>
    </row>
    <row r="66" spans="1:13" ht="12.75">
      <c r="A66" s="26"/>
      <c r="B66" s="4"/>
      <c r="C66" s="123">
        <f t="shared" si="1"/>
        <v>30.023093847287285</v>
      </c>
      <c r="D66" s="124">
        <f t="shared" si="0"/>
        <v>10</v>
      </c>
      <c r="E66" s="124">
        <v>90</v>
      </c>
      <c r="F66" s="125">
        <f>(SUM($C$57:C66)/$C$68)*100</f>
        <v>81.89755125327561</v>
      </c>
      <c r="G66" s="126">
        <f>(SUM($D$57:D66)/$D$68)*100</f>
        <v>90</v>
      </c>
      <c r="H66" s="6"/>
      <c r="I66" s="4"/>
      <c r="J66" s="4"/>
      <c r="K66" s="4"/>
      <c r="L66" s="4"/>
      <c r="M66" s="26"/>
    </row>
    <row r="67" spans="1:13" ht="13.5" thickBot="1">
      <c r="A67" s="26"/>
      <c r="B67" s="4"/>
      <c r="C67" s="127">
        <f t="shared" si="1"/>
        <v>35.590018682301945</v>
      </c>
      <c r="D67" s="128">
        <f t="shared" si="0"/>
        <v>10</v>
      </c>
      <c r="E67" s="128">
        <v>100</v>
      </c>
      <c r="F67" s="129">
        <f>(SUM($C$57:C67)/$C$68)*100</f>
        <v>100</v>
      </c>
      <c r="G67" s="130">
        <f>(SUM($D$57:D67)/$D$68)*100</f>
        <v>100</v>
      </c>
      <c r="H67" s="6"/>
      <c r="I67" s="4"/>
      <c r="J67" s="4"/>
      <c r="K67" s="4"/>
      <c r="L67" s="4"/>
      <c r="M67" s="26"/>
    </row>
    <row r="68" spans="1:13" ht="16.5" customHeight="1">
      <c r="A68" s="26"/>
      <c r="B68" s="28" t="s">
        <v>130</v>
      </c>
      <c r="C68" s="131">
        <f>SUM(C57:C67)</f>
        <v>196.60333903026185</v>
      </c>
      <c r="D68" s="132">
        <f>SUM(D57:D67)</f>
        <v>100</v>
      </c>
      <c r="E68" s="6"/>
      <c r="F68" s="133">
        <f>$F$67/100</f>
        <v>1</v>
      </c>
      <c r="G68" s="133">
        <f>$G$67/100</f>
        <v>1</v>
      </c>
      <c r="H68" s="4"/>
      <c r="I68" s="4"/>
      <c r="J68" s="4"/>
      <c r="K68" s="4"/>
      <c r="L68" s="4"/>
      <c r="M68" s="26"/>
    </row>
    <row r="69" spans="1:13" ht="16.5" customHeight="1">
      <c r="A69" s="26"/>
      <c r="B69" s="28" t="s">
        <v>131</v>
      </c>
      <c r="C69" s="131">
        <f>(C68/D68)*1000</f>
        <v>1966.0333903026185</v>
      </c>
      <c r="D69" s="6"/>
      <c r="E69" s="6"/>
      <c r="F69" s="6"/>
      <c r="G69" s="6"/>
      <c r="H69" s="4"/>
      <c r="I69" s="4"/>
      <c r="J69" s="4"/>
      <c r="K69" s="4"/>
      <c r="L69" s="4"/>
      <c r="M69" s="26"/>
    </row>
    <row r="70" spans="1:13" ht="13.5">
      <c r="A70" s="26"/>
      <c r="B70" s="12"/>
      <c r="C70" s="131"/>
      <c r="D70" s="6"/>
      <c r="E70" s="6"/>
      <c r="F70" s="6"/>
      <c r="G70" s="6"/>
      <c r="H70" s="4"/>
      <c r="I70" s="4"/>
      <c r="J70" s="4"/>
      <c r="K70" s="4"/>
      <c r="L70" s="4"/>
      <c r="M70" s="26"/>
    </row>
    <row r="71" spans="1:13" ht="13.5">
      <c r="A71" s="26"/>
      <c r="B71" s="12"/>
      <c r="C71" s="131"/>
      <c r="D71" s="6"/>
      <c r="E71" s="6"/>
      <c r="F71" s="6"/>
      <c r="G71" s="6"/>
      <c r="H71" s="4"/>
      <c r="I71" s="4"/>
      <c r="J71" s="4"/>
      <c r="K71" s="4"/>
      <c r="L71" s="4"/>
      <c r="M71" s="26"/>
    </row>
    <row r="72" spans="1:13" ht="13.5">
      <c r="A72" s="26"/>
      <c r="B72" s="12"/>
      <c r="C72" s="131"/>
      <c r="D72" s="6"/>
      <c r="E72" s="6"/>
      <c r="F72" s="6"/>
      <c r="G72" s="6"/>
      <c r="H72" s="4"/>
      <c r="I72" s="4"/>
      <c r="J72" s="4"/>
      <c r="K72" s="4"/>
      <c r="L72" s="4"/>
      <c r="M72" s="26"/>
    </row>
    <row r="73" spans="1:13" ht="12" thickBot="1">
      <c r="A73" s="26"/>
      <c r="B73" s="23"/>
      <c r="C73" s="42"/>
      <c r="D73" s="21"/>
      <c r="E73" s="21"/>
      <c r="F73" s="21"/>
      <c r="G73" s="21"/>
      <c r="H73" s="21"/>
      <c r="I73" s="4"/>
      <c r="J73" s="4"/>
      <c r="K73" s="4"/>
      <c r="L73" s="4"/>
      <c r="M73" s="26"/>
    </row>
    <row r="74" spans="1:13" s="6" customFormat="1" ht="16.5" customHeight="1">
      <c r="A74" s="7"/>
      <c r="B74" s="28"/>
      <c r="C74" s="131"/>
      <c r="E74" s="28" t="s">
        <v>132</v>
      </c>
      <c r="F74" s="136">
        <v>0</v>
      </c>
      <c r="M74" s="7"/>
    </row>
    <row r="75" spans="1:13" s="6" customFormat="1" ht="16.5" customHeight="1" thickBot="1">
      <c r="A75" s="7"/>
      <c r="E75" s="28" t="s">
        <v>133</v>
      </c>
      <c r="F75" s="136">
        <v>0.05</v>
      </c>
      <c r="M75" s="7"/>
    </row>
    <row r="76" spans="1:13" s="6" customFormat="1" ht="16.5" customHeight="1" thickBot="1">
      <c r="A76" s="7"/>
      <c r="B76" s="137"/>
      <c r="C76" s="137"/>
      <c r="D76" s="138" t="s">
        <v>134</v>
      </c>
      <c r="E76" s="139" t="s">
        <v>135</v>
      </c>
      <c r="F76" s="140" t="s">
        <v>136</v>
      </c>
      <c r="M76" s="7"/>
    </row>
    <row r="77" spans="1:13" ht="13.5">
      <c r="A77" s="26"/>
      <c r="B77" s="4"/>
      <c r="C77" s="15"/>
      <c r="D77" s="15" t="s">
        <v>137</v>
      </c>
      <c r="E77" s="43" t="s">
        <v>138</v>
      </c>
      <c r="F77" s="15" t="s">
        <v>139</v>
      </c>
      <c r="G77" s="4"/>
      <c r="H77" s="4"/>
      <c r="I77" s="4"/>
      <c r="J77" s="4"/>
      <c r="K77" s="4"/>
      <c r="L77" s="4"/>
      <c r="M77" s="26"/>
    </row>
    <row r="78" spans="1:13" ht="13.5">
      <c r="A78" s="26"/>
      <c r="B78" s="4"/>
      <c r="C78" s="15"/>
      <c r="D78" s="15"/>
      <c r="E78" s="43" t="s">
        <v>140</v>
      </c>
      <c r="F78" s="15" t="s">
        <v>141</v>
      </c>
      <c r="G78" s="4"/>
      <c r="H78" s="4"/>
      <c r="I78" s="4"/>
      <c r="J78" s="4"/>
      <c r="K78" s="4"/>
      <c r="L78" s="4"/>
      <c r="M78" s="26"/>
    </row>
    <row r="79" spans="1:13" ht="13.5">
      <c r="A79" s="26"/>
      <c r="B79" s="4"/>
      <c r="C79" s="15"/>
      <c r="D79" s="15"/>
      <c r="E79" s="15"/>
      <c r="F79" s="15"/>
      <c r="G79" s="4"/>
      <c r="H79" s="4"/>
      <c r="I79" s="4"/>
      <c r="J79" s="4"/>
      <c r="K79" s="4"/>
      <c r="L79" s="4"/>
      <c r="M79" s="26"/>
    </row>
    <row r="80" spans="1:13" ht="13.5">
      <c r="A80" s="26"/>
      <c r="B80" s="4"/>
      <c r="C80" s="15"/>
      <c r="D80" s="15"/>
      <c r="E80" s="43" t="s">
        <v>138</v>
      </c>
      <c r="F80" s="44">
        <f>(C58*C59*C60*C61*C62*C63*C64*C65*C66*C67)^(0.1)</f>
        <v>18.104613320182256</v>
      </c>
      <c r="G80" s="4"/>
      <c r="H80" s="4"/>
      <c r="I80" s="4"/>
      <c r="J80" s="4"/>
      <c r="K80" s="4"/>
      <c r="L80" s="4"/>
      <c r="M80" s="26"/>
    </row>
    <row r="81" spans="1:13" ht="15" thickBot="1">
      <c r="A81" s="26"/>
      <c r="B81" s="4"/>
      <c r="C81" s="15"/>
      <c r="D81" s="15"/>
      <c r="E81" s="43" t="s">
        <v>140</v>
      </c>
      <c r="F81" s="44">
        <f>AVERAGE(C58:C67)</f>
        <v>19.660333903026185</v>
      </c>
      <c r="G81" s="4"/>
      <c r="H81" s="4"/>
      <c r="I81" s="4"/>
      <c r="J81" s="4"/>
      <c r="K81" s="4"/>
      <c r="L81" s="4"/>
      <c r="M81" s="26"/>
    </row>
    <row r="82" spans="1:13" s="6" customFormat="1" ht="16.5" customHeight="1" thickBot="1">
      <c r="A82" s="7"/>
      <c r="B82" s="22"/>
      <c r="C82" s="22"/>
      <c r="D82" s="22"/>
      <c r="E82" s="134" t="s">
        <v>142</v>
      </c>
      <c r="F82" s="135">
        <f>1-F80/F81</f>
        <v>0.07912991663913027</v>
      </c>
      <c r="G82" s="22"/>
      <c r="H82" s="22"/>
      <c r="M82" s="7"/>
    </row>
    <row r="83" spans="1:13" ht="13.5">
      <c r="A83" s="26"/>
      <c r="B83" s="26"/>
      <c r="C83" s="45"/>
      <c r="D83" s="45"/>
      <c r="E83" s="46"/>
      <c r="F83" s="47"/>
      <c r="G83" s="26"/>
      <c r="H83" s="26"/>
      <c r="I83" s="4"/>
      <c r="J83" s="4"/>
      <c r="K83" s="4"/>
      <c r="L83" s="4"/>
      <c r="M83" s="26"/>
    </row>
    <row r="84" spans="1:13" ht="15.75">
      <c r="A84" s="26"/>
      <c r="B84" s="48" t="s">
        <v>143</v>
      </c>
      <c r="C84" s="6"/>
      <c r="D84" s="28" t="s">
        <v>122</v>
      </c>
      <c r="E84" s="6"/>
      <c r="F84" s="29" t="s">
        <v>123</v>
      </c>
      <c r="G84" s="29" t="s">
        <v>123</v>
      </c>
      <c r="H84" s="15"/>
      <c r="I84" s="4"/>
      <c r="J84" s="4"/>
      <c r="K84" s="4"/>
      <c r="L84" s="4"/>
      <c r="M84" s="26"/>
    </row>
    <row r="85" spans="1:13" ht="15.75">
      <c r="A85" s="26"/>
      <c r="B85" s="15"/>
      <c r="C85" s="29" t="s">
        <v>124</v>
      </c>
      <c r="D85" s="29" t="s">
        <v>125</v>
      </c>
      <c r="E85" s="28" t="s">
        <v>126</v>
      </c>
      <c r="F85" s="29" t="s">
        <v>124</v>
      </c>
      <c r="G85" s="29" t="s">
        <v>125</v>
      </c>
      <c r="H85" s="15"/>
      <c r="I85" s="4"/>
      <c r="J85" s="4"/>
      <c r="K85" s="4"/>
      <c r="L85" s="4"/>
      <c r="M85" s="26"/>
    </row>
    <row r="86" spans="1:13" ht="16.5" thickBot="1">
      <c r="A86" s="26"/>
      <c r="B86" s="15"/>
      <c r="C86" s="29" t="s">
        <v>127</v>
      </c>
      <c r="D86" s="29" t="s">
        <v>128</v>
      </c>
      <c r="E86" s="28"/>
      <c r="F86" s="29" t="s">
        <v>129</v>
      </c>
      <c r="G86" s="29" t="s">
        <v>129</v>
      </c>
      <c r="H86" s="15"/>
      <c r="I86" s="4"/>
      <c r="J86" s="4"/>
      <c r="K86" s="4"/>
      <c r="L86" s="4"/>
      <c r="M86" s="26"/>
    </row>
    <row r="87" spans="1:13" ht="15.75">
      <c r="A87" s="26"/>
      <c r="B87" s="15"/>
      <c r="C87" s="30">
        <v>0</v>
      </c>
      <c r="D87" s="31">
        <v>0</v>
      </c>
      <c r="E87" s="31">
        <v>0</v>
      </c>
      <c r="F87" s="32">
        <f>C87/$C$68</f>
        <v>0</v>
      </c>
      <c r="G87" s="33">
        <f>(D87/$D$68)*100</f>
        <v>0</v>
      </c>
      <c r="H87" s="15"/>
      <c r="I87" s="4"/>
      <c r="J87" s="4"/>
      <c r="K87" s="4"/>
      <c r="L87" s="4"/>
      <c r="M87" s="26"/>
    </row>
    <row r="88" spans="1:13" ht="15.75">
      <c r="A88" s="26"/>
      <c r="B88" s="15"/>
      <c r="C88" s="34">
        <v>10</v>
      </c>
      <c r="D88" s="35">
        <f aca="true" t="shared" si="2" ref="D88:D97">$E$58*(1+$F$101)</f>
        <v>10</v>
      </c>
      <c r="E88" s="35">
        <v>10</v>
      </c>
      <c r="F88" s="36">
        <f>(SUM($C$87:C88)/$C$98)*100</f>
        <v>10</v>
      </c>
      <c r="G88" s="37">
        <f>(SUM($D$87:D88)/$D$98)*100</f>
        <v>10</v>
      </c>
      <c r="H88" s="15"/>
      <c r="I88" s="4"/>
      <c r="J88" s="4"/>
      <c r="K88" s="4"/>
      <c r="L88" s="4"/>
      <c r="M88" s="26"/>
    </row>
    <row r="89" spans="1:13" ht="15.75">
      <c r="A89" s="26"/>
      <c r="B89" s="15"/>
      <c r="C89" s="34">
        <f aca="true" t="shared" si="3" ref="C89:C97">C88^(1+$F$102)</f>
        <v>10</v>
      </c>
      <c r="D89" s="35">
        <f t="shared" si="2"/>
        <v>10</v>
      </c>
      <c r="E89" s="35">
        <v>20</v>
      </c>
      <c r="F89" s="36">
        <f>(SUM($C$87:C89)/$C$98)*100</f>
        <v>20</v>
      </c>
      <c r="G89" s="37">
        <f>(SUM($D$87:D89)/$D$98)*100</f>
        <v>20</v>
      </c>
      <c r="H89" s="15"/>
      <c r="I89" s="4"/>
      <c r="J89" s="4"/>
      <c r="K89" s="4"/>
      <c r="L89" s="4"/>
      <c r="M89" s="26"/>
    </row>
    <row r="90" spans="1:13" ht="15.75">
      <c r="A90" s="26"/>
      <c r="B90" s="15"/>
      <c r="C90" s="34">
        <f t="shared" si="3"/>
        <v>10</v>
      </c>
      <c r="D90" s="35">
        <f t="shared" si="2"/>
        <v>10</v>
      </c>
      <c r="E90" s="35">
        <v>30</v>
      </c>
      <c r="F90" s="36">
        <f>(SUM($C$87:C90)/$C$98)*100</f>
        <v>30</v>
      </c>
      <c r="G90" s="37">
        <f>(SUM($D$87:D90)/$D$98)*100</f>
        <v>30</v>
      </c>
      <c r="H90" s="15"/>
      <c r="I90" s="4"/>
      <c r="J90" s="4"/>
      <c r="K90" s="4"/>
      <c r="L90" s="4"/>
      <c r="M90" s="26"/>
    </row>
    <row r="91" spans="1:13" ht="15.75">
      <c r="A91" s="26"/>
      <c r="B91" s="15"/>
      <c r="C91" s="34">
        <f t="shared" si="3"/>
        <v>10</v>
      </c>
      <c r="D91" s="35">
        <f t="shared" si="2"/>
        <v>10</v>
      </c>
      <c r="E91" s="35">
        <v>40</v>
      </c>
      <c r="F91" s="36">
        <f>(SUM($C$87:C91)/$C$98)*100</f>
        <v>40</v>
      </c>
      <c r="G91" s="37">
        <f>(SUM($D$87:D91)/$D$98)*100</f>
        <v>40</v>
      </c>
      <c r="H91" s="15"/>
      <c r="I91" s="4"/>
      <c r="J91" s="4"/>
      <c r="K91" s="4"/>
      <c r="L91" s="4"/>
      <c r="M91" s="26"/>
    </row>
    <row r="92" spans="1:13" ht="15.75">
      <c r="A92" s="26"/>
      <c r="B92" s="15"/>
      <c r="C92" s="34">
        <f t="shared" si="3"/>
        <v>10</v>
      </c>
      <c r="D92" s="35">
        <f t="shared" si="2"/>
        <v>10</v>
      </c>
      <c r="E92" s="35">
        <v>50</v>
      </c>
      <c r="F92" s="36">
        <f>(SUM($C$87:C92)/$C$98)*100</f>
        <v>50</v>
      </c>
      <c r="G92" s="37">
        <f>(SUM($D$87:D92)/$D$98)*100</f>
        <v>50</v>
      </c>
      <c r="H92" s="15"/>
      <c r="I92" s="4"/>
      <c r="J92" s="4"/>
      <c r="K92" s="4"/>
      <c r="L92" s="4"/>
      <c r="M92" s="26"/>
    </row>
    <row r="93" spans="1:13" ht="15.75">
      <c r="A93" s="26"/>
      <c r="B93" s="15"/>
      <c r="C93" s="34">
        <f t="shared" si="3"/>
        <v>10</v>
      </c>
      <c r="D93" s="35">
        <f t="shared" si="2"/>
        <v>10</v>
      </c>
      <c r="E93" s="35">
        <v>60</v>
      </c>
      <c r="F93" s="36">
        <f>(SUM($C$87:C93)/$C$98)*100</f>
        <v>60</v>
      </c>
      <c r="G93" s="37">
        <f>(SUM($D$87:D93)/$D$98)*100</f>
        <v>60</v>
      </c>
      <c r="H93" s="15"/>
      <c r="I93" s="4"/>
      <c r="J93" s="4"/>
      <c r="K93" s="4"/>
      <c r="L93" s="4"/>
      <c r="M93" s="26"/>
    </row>
    <row r="94" spans="1:13" ht="15.75">
      <c r="A94" s="26"/>
      <c r="B94" s="15"/>
      <c r="C94" s="34">
        <f t="shared" si="3"/>
        <v>10</v>
      </c>
      <c r="D94" s="35">
        <f t="shared" si="2"/>
        <v>10</v>
      </c>
      <c r="E94" s="35">
        <v>70</v>
      </c>
      <c r="F94" s="36">
        <f>(SUM($C$87:C94)/$C$98)*100</f>
        <v>70</v>
      </c>
      <c r="G94" s="37">
        <f>(SUM($D$87:D94)/$D$98)*100</f>
        <v>70</v>
      </c>
      <c r="H94" s="15"/>
      <c r="I94" s="4"/>
      <c r="J94" s="4"/>
      <c r="K94" s="4"/>
      <c r="L94" s="4"/>
      <c r="M94" s="26"/>
    </row>
    <row r="95" spans="1:13" ht="15.75">
      <c r="A95" s="26"/>
      <c r="B95" s="15"/>
      <c r="C95" s="34">
        <f t="shared" si="3"/>
        <v>10</v>
      </c>
      <c r="D95" s="35">
        <f t="shared" si="2"/>
        <v>10</v>
      </c>
      <c r="E95" s="35">
        <v>80</v>
      </c>
      <c r="F95" s="36">
        <f>(SUM($C$87:C95)/$C$98)*100</f>
        <v>80</v>
      </c>
      <c r="G95" s="37">
        <f>(SUM($D$87:D95)/$D$98)*100</f>
        <v>80</v>
      </c>
      <c r="H95" s="15"/>
      <c r="I95" s="4"/>
      <c r="J95" s="4"/>
      <c r="K95" s="4"/>
      <c r="L95" s="4"/>
      <c r="M95" s="26"/>
    </row>
    <row r="96" spans="1:13" ht="15.75">
      <c r="A96" s="26"/>
      <c r="B96" s="15"/>
      <c r="C96" s="34">
        <f t="shared" si="3"/>
        <v>10</v>
      </c>
      <c r="D96" s="35">
        <f t="shared" si="2"/>
        <v>10</v>
      </c>
      <c r="E96" s="35">
        <v>90</v>
      </c>
      <c r="F96" s="36">
        <f>(SUM($C$87:C96)/$C$98)*100</f>
        <v>90</v>
      </c>
      <c r="G96" s="37">
        <f>(SUM($D$87:D96)/$D$98)*100</f>
        <v>90</v>
      </c>
      <c r="H96" s="15"/>
      <c r="I96" s="4"/>
      <c r="J96" s="4"/>
      <c r="K96" s="4"/>
      <c r="L96" s="4"/>
      <c r="M96" s="26"/>
    </row>
    <row r="97" spans="1:13" ht="16.5" thickBot="1">
      <c r="A97" s="26"/>
      <c r="B97" s="15"/>
      <c r="C97" s="38">
        <f t="shared" si="3"/>
        <v>10</v>
      </c>
      <c r="D97" s="39">
        <f t="shared" si="2"/>
        <v>10</v>
      </c>
      <c r="E97" s="39">
        <v>100</v>
      </c>
      <c r="F97" s="40">
        <f>(SUM($C$87:C97)/$C$98)*100</f>
        <v>100</v>
      </c>
      <c r="G97" s="41">
        <f>(SUM($D$87:D97)/$D$98)*100</f>
        <v>100</v>
      </c>
      <c r="H97" s="15"/>
      <c r="I97" s="4"/>
      <c r="J97" s="4"/>
      <c r="K97" s="4"/>
      <c r="L97" s="4"/>
      <c r="M97" s="26"/>
    </row>
    <row r="98" spans="1:13" ht="16.5" customHeight="1">
      <c r="A98" s="26"/>
      <c r="B98" s="28" t="s">
        <v>130</v>
      </c>
      <c r="C98" s="131">
        <f>SUM(C87:C97)</f>
        <v>100</v>
      </c>
      <c r="D98" s="132">
        <f>SUM(D87:D97)</f>
        <v>100</v>
      </c>
      <c r="E98" s="6"/>
      <c r="F98" s="133">
        <f>$F$67/100</f>
        <v>1</v>
      </c>
      <c r="G98" s="133">
        <f>$G$67/100</f>
        <v>1</v>
      </c>
      <c r="H98" s="15"/>
      <c r="I98" s="4"/>
      <c r="J98" s="4"/>
      <c r="K98" s="4"/>
      <c r="L98" s="4"/>
      <c r="M98" s="26"/>
    </row>
    <row r="99" spans="1:13" ht="16.5" customHeight="1">
      <c r="A99" s="26"/>
      <c r="B99" s="28" t="s">
        <v>131</v>
      </c>
      <c r="C99" s="131">
        <f>(C98/D98)*1000</f>
        <v>1000</v>
      </c>
      <c r="D99" s="6"/>
      <c r="E99" s="6"/>
      <c r="F99" s="6"/>
      <c r="G99" s="6"/>
      <c r="H99" s="15"/>
      <c r="I99" s="4"/>
      <c r="J99" s="4"/>
      <c r="K99" s="4"/>
      <c r="L99" s="4"/>
      <c r="M99" s="26"/>
    </row>
    <row r="100" spans="1:13" ht="16.5" customHeight="1" thickBot="1">
      <c r="A100" s="26"/>
      <c r="B100" s="134"/>
      <c r="C100" s="141"/>
      <c r="D100" s="22"/>
      <c r="E100" s="22"/>
      <c r="F100" s="22"/>
      <c r="G100" s="22"/>
      <c r="H100" s="20"/>
      <c r="I100" s="4"/>
      <c r="J100" s="4"/>
      <c r="K100" s="4"/>
      <c r="L100" s="4"/>
      <c r="M100" s="26"/>
    </row>
    <row r="101" spans="1:13" ht="16.5" customHeight="1">
      <c r="A101" s="26"/>
      <c r="B101" s="28"/>
      <c r="C101" s="131"/>
      <c r="D101" s="6"/>
      <c r="E101" s="28" t="s">
        <v>132</v>
      </c>
      <c r="F101" s="136">
        <v>0</v>
      </c>
      <c r="G101" s="6"/>
      <c r="H101" s="4"/>
      <c r="I101" s="4"/>
      <c r="J101" s="4"/>
      <c r="K101" s="4"/>
      <c r="L101" s="4"/>
      <c r="M101" s="26"/>
    </row>
    <row r="102" spans="1:13" ht="16.5" customHeight="1" thickBot="1">
      <c r="A102" s="26"/>
      <c r="B102" s="6"/>
      <c r="C102" s="6"/>
      <c r="D102" s="6"/>
      <c r="E102" s="28" t="s">
        <v>133</v>
      </c>
      <c r="F102" s="136">
        <v>0</v>
      </c>
      <c r="G102" s="6"/>
      <c r="H102" s="4"/>
      <c r="I102" s="4"/>
      <c r="J102" s="4"/>
      <c r="K102" s="4"/>
      <c r="L102" s="4"/>
      <c r="M102" s="26"/>
    </row>
    <row r="103" spans="1:13" ht="16.5" customHeight="1" thickBot="1">
      <c r="A103" s="26"/>
      <c r="B103" s="6"/>
      <c r="C103" s="142" t="s">
        <v>134</v>
      </c>
      <c r="D103" s="143"/>
      <c r="E103" s="143" t="s">
        <v>144</v>
      </c>
      <c r="F103" s="140" t="s">
        <v>136</v>
      </c>
      <c r="G103" s="6"/>
      <c r="H103" s="4"/>
      <c r="I103" s="4"/>
      <c r="J103" s="4"/>
      <c r="K103" s="4"/>
      <c r="L103" s="4"/>
      <c r="M103" s="26"/>
    </row>
    <row r="104" spans="1:13" ht="13.5">
      <c r="A104" s="26"/>
      <c r="B104" s="4"/>
      <c r="C104" s="15"/>
      <c r="D104" s="15" t="s">
        <v>137</v>
      </c>
      <c r="E104" s="43" t="s">
        <v>138</v>
      </c>
      <c r="F104" s="15" t="s">
        <v>139</v>
      </c>
      <c r="G104" s="15"/>
      <c r="H104" s="4"/>
      <c r="I104" s="4"/>
      <c r="J104" s="4"/>
      <c r="K104" s="4"/>
      <c r="L104" s="4"/>
      <c r="M104" s="26"/>
    </row>
    <row r="105" spans="1:13" ht="13.5">
      <c r="A105" s="26"/>
      <c r="B105" s="4"/>
      <c r="C105" s="15"/>
      <c r="D105" s="15"/>
      <c r="E105" s="43" t="s">
        <v>140</v>
      </c>
      <c r="F105" s="15" t="s">
        <v>141</v>
      </c>
      <c r="G105" s="15"/>
      <c r="H105" s="4"/>
      <c r="I105" s="4"/>
      <c r="J105" s="4"/>
      <c r="K105" s="4"/>
      <c r="L105" s="4"/>
      <c r="M105" s="26"/>
    </row>
    <row r="106" spans="1:13" ht="13.5">
      <c r="A106" s="26"/>
      <c r="B106" s="4"/>
      <c r="C106" s="15"/>
      <c r="D106" s="15"/>
      <c r="E106" s="15"/>
      <c r="F106" s="15"/>
      <c r="G106" s="15"/>
      <c r="H106" s="4"/>
      <c r="I106" s="4"/>
      <c r="J106" s="4"/>
      <c r="K106" s="4"/>
      <c r="L106" s="4"/>
      <c r="M106" s="26"/>
    </row>
    <row r="107" spans="1:13" ht="13.5">
      <c r="A107" s="26"/>
      <c r="B107" s="4"/>
      <c r="C107" s="15"/>
      <c r="D107" s="15"/>
      <c r="E107" s="43" t="s">
        <v>138</v>
      </c>
      <c r="F107" s="44">
        <f>(C88*C89*C90*C91*C92*C93*C94*C95*C96*C97)^(0.1)</f>
        <v>10.000000000000002</v>
      </c>
      <c r="G107" s="15"/>
      <c r="H107" s="4"/>
      <c r="I107" s="4"/>
      <c r="J107" s="4"/>
      <c r="K107" s="4"/>
      <c r="L107" s="4"/>
      <c r="M107" s="26"/>
    </row>
    <row r="108" spans="1:13" ht="15" thickBot="1">
      <c r="A108" s="26"/>
      <c r="B108" s="4"/>
      <c r="C108" s="15"/>
      <c r="D108" s="15"/>
      <c r="E108" s="43" t="s">
        <v>140</v>
      </c>
      <c r="F108" s="44">
        <f>AVERAGE(C88:C97)</f>
        <v>10</v>
      </c>
      <c r="G108" s="15"/>
      <c r="H108" s="4"/>
      <c r="I108" s="4"/>
      <c r="J108" s="4"/>
      <c r="K108" s="4"/>
      <c r="L108" s="4"/>
      <c r="M108" s="26"/>
    </row>
    <row r="109" spans="1:13" s="6" customFormat="1" ht="16.5" customHeight="1" thickBot="1">
      <c r="A109" s="7"/>
      <c r="B109" s="22"/>
      <c r="C109" s="22"/>
      <c r="D109" s="22"/>
      <c r="E109" s="134" t="s">
        <v>142</v>
      </c>
      <c r="F109" s="135">
        <f>1-F107/F108</f>
        <v>0</v>
      </c>
      <c r="G109" s="22"/>
      <c r="H109" s="22"/>
      <c r="M109" s="7"/>
    </row>
    <row r="110" spans="1:13" ht="12" thickBot="1">
      <c r="A110" s="26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6"/>
    </row>
    <row r="111" spans="1:13" ht="16.5" customHeight="1">
      <c r="A111" s="26"/>
      <c r="B111" s="48" t="s">
        <v>145</v>
      </c>
      <c r="C111" s="6"/>
      <c r="D111" s="28" t="s">
        <v>122</v>
      </c>
      <c r="E111" s="6"/>
      <c r="F111" s="29" t="s">
        <v>123</v>
      </c>
      <c r="G111" s="29" t="s">
        <v>123</v>
      </c>
      <c r="H111" s="15"/>
      <c r="I111" s="4"/>
      <c r="J111" s="4"/>
      <c r="K111" s="4"/>
      <c r="L111" s="4"/>
      <c r="M111" s="26"/>
    </row>
    <row r="112" spans="1:13" ht="16.5" customHeight="1">
      <c r="A112" s="26"/>
      <c r="B112" s="15"/>
      <c r="C112" s="29" t="s">
        <v>124</v>
      </c>
      <c r="D112" s="29" t="s">
        <v>125</v>
      </c>
      <c r="E112" s="28" t="s">
        <v>126</v>
      </c>
      <c r="F112" s="29" t="s">
        <v>124</v>
      </c>
      <c r="G112" s="29" t="s">
        <v>125</v>
      </c>
      <c r="H112" s="15"/>
      <c r="I112" s="4"/>
      <c r="J112" s="4"/>
      <c r="K112" s="4"/>
      <c r="L112" s="4"/>
      <c r="M112" s="26"/>
    </row>
    <row r="113" spans="1:13" ht="16.5" customHeight="1" thickBot="1">
      <c r="A113" s="26"/>
      <c r="B113" s="15"/>
      <c r="C113" s="29" t="s">
        <v>127</v>
      </c>
      <c r="D113" s="29" t="s">
        <v>128</v>
      </c>
      <c r="E113" s="28"/>
      <c r="F113" s="29" t="s">
        <v>129</v>
      </c>
      <c r="G113" s="29" t="s">
        <v>129</v>
      </c>
      <c r="H113" s="15"/>
      <c r="I113" s="4"/>
      <c r="J113" s="4"/>
      <c r="K113" s="4"/>
      <c r="L113" s="4"/>
      <c r="M113" s="26"/>
    </row>
    <row r="114" spans="1:13" ht="15.75">
      <c r="A114" s="26"/>
      <c r="B114" s="15"/>
      <c r="C114" s="119">
        <v>0</v>
      </c>
      <c r="D114" s="120">
        <v>0</v>
      </c>
      <c r="E114" s="120">
        <v>0</v>
      </c>
      <c r="F114" s="121">
        <f>C114/$C$68</f>
        <v>0</v>
      </c>
      <c r="G114" s="122">
        <f>(D114/$D$68)*100</f>
        <v>0</v>
      </c>
      <c r="H114" s="6"/>
      <c r="I114" s="4"/>
      <c r="J114" s="4"/>
      <c r="K114" s="4"/>
      <c r="L114" s="4"/>
      <c r="M114" s="26"/>
    </row>
    <row r="115" spans="1:13" ht="15.75">
      <c r="A115" s="26"/>
      <c r="B115" s="15"/>
      <c r="C115" s="123">
        <v>10</v>
      </c>
      <c r="D115" s="124">
        <f aca="true" t="shared" si="4" ref="D115:D124">$E$115*(1+$F$127)</f>
        <v>10</v>
      </c>
      <c r="E115" s="124">
        <v>10</v>
      </c>
      <c r="F115" s="125">
        <f>(SUM($C$114:C115)/$C$125)*100</f>
        <v>3.4245089216849784E-05</v>
      </c>
      <c r="G115" s="126">
        <f>(SUM($D$114:D115)/$D$125)*100</f>
        <v>10</v>
      </c>
      <c r="H115" s="6"/>
      <c r="I115" s="4"/>
      <c r="J115" s="4"/>
      <c r="K115" s="4"/>
      <c r="L115" s="4"/>
      <c r="M115" s="26"/>
    </row>
    <row r="116" spans="1:13" ht="15.75">
      <c r="A116" s="26"/>
      <c r="B116" s="15"/>
      <c r="C116" s="123">
        <f aca="true" t="shared" si="5" ref="C116:C124">C115^(1+$F$128)</f>
        <v>17.782794100389236</v>
      </c>
      <c r="D116" s="124">
        <f t="shared" si="4"/>
        <v>10</v>
      </c>
      <c r="E116" s="124">
        <v>20</v>
      </c>
      <c r="F116" s="125">
        <f>(SUM($C$114:C116)/$C$125)*100</f>
        <v>9.514242626611971E-05</v>
      </c>
      <c r="G116" s="126">
        <f>(SUM($D$114:D116)/$D$125)*100</f>
        <v>20</v>
      </c>
      <c r="H116" s="6"/>
      <c r="I116" s="4"/>
      <c r="J116" s="4"/>
      <c r="K116" s="4"/>
      <c r="L116" s="4"/>
      <c r="M116" s="26"/>
    </row>
    <row r="117" spans="1:13" ht="15.75">
      <c r="A117" s="26"/>
      <c r="B117" s="15"/>
      <c r="C117" s="123">
        <f t="shared" si="5"/>
        <v>36.517412725483794</v>
      </c>
      <c r="D117" s="124">
        <f t="shared" si="4"/>
        <v>10</v>
      </c>
      <c r="E117" s="124">
        <v>30</v>
      </c>
      <c r="F117" s="125">
        <f>(SUM($C$114:C117)/$C$125)*100</f>
        <v>0.00022019663194139155</v>
      </c>
      <c r="G117" s="126">
        <f>(SUM($D$114:D117)/$D$125)*100</f>
        <v>30</v>
      </c>
      <c r="H117" s="6"/>
      <c r="I117" s="4"/>
      <c r="J117" s="4"/>
      <c r="K117" s="4"/>
      <c r="L117" s="4"/>
      <c r="M117" s="26"/>
    </row>
    <row r="118" spans="1:13" ht="15.75">
      <c r="A118" s="26"/>
      <c r="B118" s="15"/>
      <c r="C118" s="123">
        <f t="shared" si="5"/>
        <v>89.76871324473149</v>
      </c>
      <c r="D118" s="124">
        <f t="shared" si="4"/>
        <v>10</v>
      </c>
      <c r="E118" s="124">
        <v>40</v>
      </c>
      <c r="F118" s="125">
        <f>(SUM($C$114:C118)/$C$125)*100</f>
        <v>0.000527610391336155</v>
      </c>
      <c r="G118" s="126">
        <f>(SUM($D$114:D118)/$D$125)*100</f>
        <v>40</v>
      </c>
      <c r="H118" s="6"/>
      <c r="I118" s="4"/>
      <c r="J118" s="4"/>
      <c r="K118" s="4"/>
      <c r="L118" s="4"/>
      <c r="M118" s="26"/>
    </row>
    <row r="119" spans="1:13" ht="15.75">
      <c r="A119" s="26"/>
      <c r="B119" s="15"/>
      <c r="C119" s="123">
        <f t="shared" si="5"/>
        <v>276.3161378454643</v>
      </c>
      <c r="D119" s="124">
        <f t="shared" si="4"/>
        <v>10</v>
      </c>
      <c r="E119" s="124">
        <v>50</v>
      </c>
      <c r="F119" s="125">
        <f>(SUM($C$114:C119)/$C$125)*100</f>
        <v>0.0014738574705934837</v>
      </c>
      <c r="G119" s="126">
        <f>(SUM($D$114:D119)/$D$125)*100</f>
        <v>50</v>
      </c>
      <c r="H119" s="6"/>
      <c r="I119" s="4"/>
      <c r="J119" s="4"/>
      <c r="K119" s="4"/>
      <c r="L119" s="4"/>
      <c r="M119" s="26"/>
    </row>
    <row r="120" spans="1:13" ht="15.75">
      <c r="A120" s="26"/>
      <c r="B120" s="15"/>
      <c r="C120" s="123">
        <f t="shared" si="5"/>
        <v>1126.5690414911764</v>
      </c>
      <c r="D120" s="124">
        <f t="shared" si="4"/>
        <v>10</v>
      </c>
      <c r="E120" s="124">
        <v>60</v>
      </c>
      <c r="F120" s="125">
        <f>(SUM($C$114:C120)/$C$125)*100</f>
        <v>0.005331803204074112</v>
      </c>
      <c r="G120" s="126">
        <f>(SUM($D$114:D120)/$D$125)*100</f>
        <v>60</v>
      </c>
      <c r="H120" s="6"/>
      <c r="I120" s="4"/>
      <c r="J120" s="4"/>
      <c r="K120" s="4"/>
      <c r="L120" s="4"/>
      <c r="M120" s="26"/>
    </row>
    <row r="121" spans="1:13" ht="15.75">
      <c r="A121" s="26"/>
      <c r="B121" s="15"/>
      <c r="C121" s="123">
        <f t="shared" si="5"/>
        <v>6526.75432493698</v>
      </c>
      <c r="D121" s="124">
        <f t="shared" si="4"/>
        <v>10</v>
      </c>
      <c r="E121" s="124">
        <v>70</v>
      </c>
      <c r="F121" s="125">
        <f>(SUM($C$114:C121)/$C$125)*100</f>
        <v>0.02768273161946682</v>
      </c>
      <c r="G121" s="126">
        <f>(SUM($D$114:D121)/$D$125)*100</f>
        <v>70</v>
      </c>
      <c r="H121" s="6"/>
      <c r="I121" s="4"/>
      <c r="J121" s="4"/>
      <c r="K121" s="4"/>
      <c r="L121" s="4"/>
      <c r="M121" s="26"/>
    </row>
    <row r="122" spans="1:13" ht="15.75">
      <c r="A122" s="26"/>
      <c r="B122" s="15"/>
      <c r="C122" s="123">
        <f t="shared" si="5"/>
        <v>58663.98784880712</v>
      </c>
      <c r="D122" s="124">
        <f t="shared" si="4"/>
        <v>10</v>
      </c>
      <c r="E122" s="124">
        <v>80</v>
      </c>
      <c r="F122" s="125">
        <f>(SUM($C$114:C122)/$C$125)*100</f>
        <v>0.22857808138932595</v>
      </c>
      <c r="G122" s="126">
        <f>(SUM($D$114:D122)/$D$125)*100</f>
        <v>80</v>
      </c>
      <c r="H122" s="6"/>
      <c r="I122" s="4"/>
      <c r="J122" s="4"/>
      <c r="K122" s="4"/>
      <c r="L122" s="4"/>
      <c r="M122" s="26"/>
    </row>
    <row r="123" spans="1:13" ht="15.75">
      <c r="A123" s="26"/>
      <c r="B123" s="15"/>
      <c r="C123" s="123">
        <f t="shared" si="5"/>
        <v>912986.7558668825</v>
      </c>
      <c r="D123" s="124">
        <f t="shared" si="4"/>
        <v>10</v>
      </c>
      <c r="E123" s="124">
        <v>90</v>
      </c>
      <c r="F123" s="125">
        <f>(SUM($C$114:C123)/$C$125)*100</f>
        <v>3.35510937223569</v>
      </c>
      <c r="G123" s="126">
        <f>(SUM($D$114:D123)/$D$125)*100</f>
        <v>90</v>
      </c>
      <c r="H123" s="6"/>
      <c r="I123" s="4"/>
      <c r="J123" s="4"/>
      <c r="K123" s="4"/>
      <c r="L123" s="4"/>
      <c r="M123" s="26"/>
    </row>
    <row r="124" spans="1:13" ht="16.5" thickBot="1">
      <c r="A124" s="26"/>
      <c r="B124" s="15"/>
      <c r="C124" s="127">
        <f t="shared" si="5"/>
        <v>28221532.7329945</v>
      </c>
      <c r="D124" s="128">
        <f t="shared" si="4"/>
        <v>10</v>
      </c>
      <c r="E124" s="128">
        <v>100</v>
      </c>
      <c r="F124" s="129">
        <f>(SUM($C$114:C124)/$C$125)*100</f>
        <v>100</v>
      </c>
      <c r="G124" s="130">
        <f>(SUM($D$114:D124)/$D$125)*100</f>
        <v>100</v>
      </c>
      <c r="H124" s="6"/>
      <c r="I124" s="4"/>
      <c r="J124" s="4"/>
      <c r="K124" s="4"/>
      <c r="L124" s="4"/>
      <c r="M124" s="26"/>
    </row>
    <row r="125" spans="1:13" ht="16.5" customHeight="1">
      <c r="A125" s="26"/>
      <c r="B125" s="28" t="s">
        <v>130</v>
      </c>
      <c r="C125" s="131">
        <f>SUM(C114:C124)</f>
        <v>29201267.185134534</v>
      </c>
      <c r="D125" s="132">
        <f>SUM(D114:D124)</f>
        <v>100</v>
      </c>
      <c r="E125" s="6"/>
      <c r="F125" s="133">
        <f>$F$67/100</f>
        <v>1</v>
      </c>
      <c r="G125" s="133">
        <f>$G$67/100</f>
        <v>1</v>
      </c>
      <c r="H125" s="6"/>
      <c r="I125" s="4"/>
      <c r="J125" s="4"/>
      <c r="K125" s="4"/>
      <c r="L125" s="4"/>
      <c r="M125" s="26"/>
    </row>
    <row r="126" spans="1:13" ht="16.5" customHeight="1" thickBot="1">
      <c r="A126" s="26"/>
      <c r="B126" s="28" t="s">
        <v>131</v>
      </c>
      <c r="C126" s="131">
        <f>(C125/D125)*1000</f>
        <v>292012671.85134536</v>
      </c>
      <c r="D126" s="6"/>
      <c r="E126" s="6"/>
      <c r="F126" s="6"/>
      <c r="G126" s="6"/>
      <c r="H126" s="6"/>
      <c r="I126" s="4"/>
      <c r="J126" s="4"/>
      <c r="K126" s="4"/>
      <c r="L126" s="4"/>
      <c r="M126" s="26"/>
    </row>
    <row r="127" spans="1:13" ht="16.5" customHeight="1">
      <c r="A127" s="26"/>
      <c r="B127" s="12"/>
      <c r="C127" s="131"/>
      <c r="D127" s="6"/>
      <c r="E127" s="28" t="s">
        <v>132</v>
      </c>
      <c r="F127" s="144">
        <v>0</v>
      </c>
      <c r="G127" s="15"/>
      <c r="H127" s="15"/>
      <c r="I127" s="4"/>
      <c r="J127" s="4"/>
      <c r="K127" s="4"/>
      <c r="L127" s="4"/>
      <c r="M127" s="26"/>
    </row>
    <row r="128" spans="1:13" ht="16.5" customHeight="1" thickBot="1">
      <c r="A128" s="26"/>
      <c r="B128" s="15"/>
      <c r="C128" s="6"/>
      <c r="D128" s="6"/>
      <c r="E128" s="28" t="s">
        <v>133</v>
      </c>
      <c r="F128" s="145">
        <v>0.25</v>
      </c>
      <c r="G128" s="15"/>
      <c r="H128" s="15"/>
      <c r="I128" s="4"/>
      <c r="J128" s="4"/>
      <c r="K128" s="4"/>
      <c r="L128" s="4"/>
      <c r="M128" s="26"/>
    </row>
    <row r="129" spans="1:13" ht="16.5" customHeight="1" thickBot="1">
      <c r="A129" s="26"/>
      <c r="B129" s="15"/>
      <c r="C129" s="142" t="s">
        <v>134</v>
      </c>
      <c r="D129" s="143"/>
      <c r="E129" s="143" t="s">
        <v>144</v>
      </c>
      <c r="F129" s="140" t="s">
        <v>136</v>
      </c>
      <c r="G129" s="15"/>
      <c r="H129" s="15"/>
      <c r="I129" s="4"/>
      <c r="J129" s="4"/>
      <c r="K129" s="4"/>
      <c r="L129" s="4"/>
      <c r="M129" s="26"/>
    </row>
    <row r="130" spans="1:13" ht="13.5">
      <c r="A130" s="26"/>
      <c r="B130" s="15"/>
      <c r="C130" s="15"/>
      <c r="D130" s="15" t="s">
        <v>137</v>
      </c>
      <c r="E130" s="43" t="s">
        <v>138</v>
      </c>
      <c r="F130" s="15" t="s">
        <v>139</v>
      </c>
      <c r="G130" s="15"/>
      <c r="H130" s="15"/>
      <c r="I130" s="4"/>
      <c r="J130" s="4"/>
      <c r="K130" s="4"/>
      <c r="L130" s="4"/>
      <c r="M130" s="26"/>
    </row>
    <row r="131" spans="1:13" ht="13.5">
      <c r="A131" s="26"/>
      <c r="B131" s="15"/>
      <c r="C131" s="15"/>
      <c r="D131" s="15"/>
      <c r="E131" s="43" t="s">
        <v>140</v>
      </c>
      <c r="F131" s="15" t="s">
        <v>141</v>
      </c>
      <c r="G131" s="15"/>
      <c r="H131" s="15"/>
      <c r="I131" s="4"/>
      <c r="J131" s="4"/>
      <c r="K131" s="4"/>
      <c r="L131" s="4"/>
      <c r="M131" s="26"/>
    </row>
    <row r="132" spans="1:13" ht="13.5">
      <c r="A132" s="26"/>
      <c r="B132" s="15"/>
      <c r="C132" s="15"/>
      <c r="D132" s="15"/>
      <c r="E132" s="43" t="s">
        <v>138</v>
      </c>
      <c r="F132" s="147">
        <f>(C115*C116*C117*C118*C119*C120*C121*C122*C123*C124)^(0.1)</f>
        <v>2114.9022461887334</v>
      </c>
      <c r="G132" s="15"/>
      <c r="H132" s="15"/>
      <c r="I132" s="4"/>
      <c r="J132" s="4"/>
      <c r="K132" s="4"/>
      <c r="L132" s="4"/>
      <c r="M132" s="26"/>
    </row>
    <row r="133" spans="1:13" ht="15" thickBot="1">
      <c r="A133" s="26"/>
      <c r="B133" s="15"/>
      <c r="C133" s="15"/>
      <c r="D133" s="15"/>
      <c r="E133" s="43" t="s">
        <v>140</v>
      </c>
      <c r="F133" s="147">
        <f>AVERAGE(C115:C124)</f>
        <v>2920126.7185134534</v>
      </c>
      <c r="G133" s="15"/>
      <c r="H133" s="15"/>
      <c r="I133" s="4"/>
      <c r="J133" s="4"/>
      <c r="K133" s="4"/>
      <c r="L133" s="4"/>
      <c r="M133" s="26"/>
    </row>
    <row r="134" spans="1:13" s="6" customFormat="1" ht="16.5" customHeight="1" thickBot="1">
      <c r="A134" s="7"/>
      <c r="B134" s="22"/>
      <c r="C134" s="22"/>
      <c r="D134" s="22"/>
      <c r="E134" s="134" t="s">
        <v>142</v>
      </c>
      <c r="F134" s="135">
        <f>1-F132/F133</f>
        <v>0.9992757498389435</v>
      </c>
      <c r="G134" s="22"/>
      <c r="H134" s="22"/>
      <c r="M134" s="7"/>
    </row>
    <row r="135" spans="1:13" ht="10.5">
      <c r="A135" s="2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26"/>
    </row>
    <row r="136" spans="1:13" ht="10.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2.75" thickBot="1">
      <c r="A137" s="26"/>
      <c r="B137" s="4"/>
      <c r="C137" s="29" t="s">
        <v>146</v>
      </c>
      <c r="D137" s="29" t="s">
        <v>147</v>
      </c>
      <c r="E137" s="29" t="s">
        <v>148</v>
      </c>
      <c r="F137" s="50"/>
      <c r="G137" s="4"/>
      <c r="H137" s="4"/>
      <c r="I137" s="4"/>
      <c r="J137" s="4"/>
      <c r="K137" s="4"/>
      <c r="L137" s="4"/>
      <c r="M137" s="26"/>
    </row>
    <row r="138" spans="1:13" ht="12.75">
      <c r="A138" s="26"/>
      <c r="B138" s="4"/>
      <c r="C138" s="51">
        <v>1000</v>
      </c>
      <c r="D138" s="52">
        <v>0</v>
      </c>
      <c r="E138" s="53">
        <v>-2.220446049250313E-16</v>
      </c>
      <c r="F138" s="54"/>
      <c r="G138" s="4"/>
      <c r="H138" s="4"/>
      <c r="I138" s="4"/>
      <c r="J138" s="4"/>
      <c r="K138" s="4"/>
      <c r="L138" s="4"/>
      <c r="M138" s="26"/>
    </row>
    <row r="139" spans="1:13" ht="12.75">
      <c r="A139" s="26"/>
      <c r="B139" s="4"/>
      <c r="C139" s="55">
        <v>1114.9379768424221</v>
      </c>
      <c r="D139" s="56">
        <v>0.01</v>
      </c>
      <c r="E139" s="57">
        <v>0.0023675993216865088</v>
      </c>
      <c r="F139" s="54"/>
      <c r="G139" s="4"/>
      <c r="H139" s="4"/>
      <c r="I139" s="4"/>
      <c r="J139" s="4"/>
      <c r="K139" s="4"/>
      <c r="L139" s="4"/>
      <c r="M139" s="26"/>
    </row>
    <row r="140" spans="1:13" ht="12.75">
      <c r="A140" s="26"/>
      <c r="B140" s="4"/>
      <c r="C140" s="55">
        <v>1257.3015982218656</v>
      </c>
      <c r="D140" s="56">
        <v>0.02</v>
      </c>
      <c r="E140" s="57">
        <v>0.010233769079658783</v>
      </c>
      <c r="F140" s="54"/>
      <c r="G140" s="4"/>
      <c r="H140" s="4"/>
      <c r="I140" s="4"/>
      <c r="J140" s="4"/>
      <c r="K140" s="4"/>
      <c r="L140" s="4"/>
      <c r="M140" s="26"/>
    </row>
    <row r="141" spans="1:13" ht="12.75">
      <c r="A141" s="26"/>
      <c r="B141" s="4"/>
      <c r="C141" s="55">
        <v>1436.4872019552809</v>
      </c>
      <c r="D141" s="56">
        <v>0.03</v>
      </c>
      <c r="E141" s="57">
        <v>0.024816891628014925</v>
      </c>
      <c r="F141" s="54"/>
      <c r="G141" s="4"/>
      <c r="H141" s="4"/>
      <c r="I141" s="4"/>
      <c r="J141" s="4"/>
      <c r="K141" s="4"/>
      <c r="L141" s="4"/>
      <c r="M141" s="26"/>
    </row>
    <row r="142" spans="1:13" ht="12.75">
      <c r="A142" s="26"/>
      <c r="B142" s="4"/>
      <c r="C142" s="55">
        <v>1666.0617233871105</v>
      </c>
      <c r="D142" s="56">
        <v>0.04</v>
      </c>
      <c r="E142" s="57">
        <v>0.047380153008038994</v>
      </c>
      <c r="F142" s="54"/>
      <c r="G142" s="4"/>
      <c r="H142" s="4"/>
      <c r="I142" s="4"/>
      <c r="J142" s="4"/>
      <c r="K142" s="4"/>
      <c r="L142" s="4"/>
      <c r="M142" s="26"/>
    </row>
    <row r="143" spans="1:13" ht="12.75">
      <c r="A143" s="26"/>
      <c r="B143" s="4"/>
      <c r="C143" s="55">
        <v>1966.0333903026185</v>
      </c>
      <c r="D143" s="56">
        <v>0.05</v>
      </c>
      <c r="E143" s="57">
        <v>0.07912991663913027</v>
      </c>
      <c r="F143" s="54"/>
      <c r="G143" s="4"/>
      <c r="H143" s="4"/>
      <c r="I143" s="4"/>
      <c r="J143" s="4"/>
      <c r="K143" s="4"/>
      <c r="L143" s="4"/>
      <c r="M143" s="26"/>
    </row>
    <row r="144" spans="1:13" ht="12.75">
      <c r="A144" s="26"/>
      <c r="B144" s="4"/>
      <c r="C144" s="55">
        <v>2366.5905554779947</v>
      </c>
      <c r="D144" s="56">
        <v>0.06</v>
      </c>
      <c r="E144" s="57">
        <v>0.12106579252311744</v>
      </c>
      <c r="F144" s="54"/>
      <c r="G144" s="4"/>
      <c r="H144" s="4"/>
      <c r="I144" s="4"/>
      <c r="J144" s="4"/>
      <c r="K144" s="4"/>
      <c r="L144" s="4"/>
      <c r="M144" s="26"/>
    </row>
    <row r="145" spans="1:13" ht="12.75">
      <c r="A145" s="26"/>
      <c r="B145" s="4"/>
      <c r="C145" s="55">
        <v>2914.4120831987207</v>
      </c>
      <c r="D145" s="56">
        <v>0.07</v>
      </c>
      <c r="E145" s="57">
        <v>0.17378355047038696</v>
      </c>
      <c r="F145" s="54"/>
      <c r="G145" s="4"/>
      <c r="H145" s="4"/>
      <c r="I145" s="4"/>
      <c r="J145" s="4"/>
      <c r="K145" s="4"/>
      <c r="L145" s="4"/>
      <c r="M145" s="26"/>
    </row>
    <row r="146" spans="1:13" ht="12.75">
      <c r="A146" s="26"/>
      <c r="B146" s="4"/>
      <c r="C146" s="55">
        <v>3683.602295698804</v>
      </c>
      <c r="D146" s="56">
        <v>0.08</v>
      </c>
      <c r="E146" s="57">
        <v>0.23724772503522695</v>
      </c>
      <c r="F146" s="54"/>
      <c r="G146" s="4"/>
      <c r="H146" s="4"/>
      <c r="I146" s="4"/>
      <c r="J146" s="4"/>
      <c r="K146" s="4"/>
      <c r="L146" s="4"/>
      <c r="M146" s="26"/>
    </row>
    <row r="147" spans="1:13" ht="12.75">
      <c r="A147" s="26"/>
      <c r="B147" s="4"/>
      <c r="C147" s="55">
        <v>4795.178491652064</v>
      </c>
      <c r="D147" s="56">
        <v>0.09</v>
      </c>
      <c r="E147" s="57">
        <v>0.3105731484416483</v>
      </c>
      <c r="F147" s="54"/>
      <c r="G147" s="4"/>
      <c r="H147" s="4"/>
      <c r="I147" s="4"/>
      <c r="J147" s="4"/>
      <c r="K147" s="4"/>
      <c r="L147" s="4"/>
      <c r="M147" s="26"/>
    </row>
    <row r="148" spans="1:13" ht="12.75">
      <c r="A148" s="26"/>
      <c r="B148" s="4"/>
      <c r="C148" s="55">
        <v>6452.85216712261</v>
      </c>
      <c r="D148" s="56">
        <v>0.1</v>
      </c>
      <c r="E148" s="57">
        <v>0.3918779589922339</v>
      </c>
      <c r="F148" s="54"/>
      <c r="G148" s="4"/>
      <c r="H148" s="4"/>
      <c r="I148" s="4"/>
      <c r="J148" s="4"/>
      <c r="K148" s="4"/>
      <c r="L148" s="4"/>
      <c r="M148" s="26"/>
    </row>
    <row r="149" spans="1:13" ht="12.75">
      <c r="A149" s="26"/>
      <c r="B149" s="4"/>
      <c r="C149" s="55">
        <v>9010.845264454354</v>
      </c>
      <c r="D149" s="56">
        <v>0.11</v>
      </c>
      <c r="E149" s="57">
        <v>0.4782825481609695</v>
      </c>
      <c r="F149" s="54"/>
      <c r="G149" s="4"/>
      <c r="H149" s="4"/>
      <c r="I149" s="4"/>
      <c r="J149" s="4"/>
      <c r="K149" s="4"/>
      <c r="L149" s="4"/>
      <c r="M149" s="26"/>
    </row>
    <row r="150" spans="1:13" ht="12.75">
      <c r="A150" s="26"/>
      <c r="B150" s="4"/>
      <c r="C150" s="55">
        <v>13106.830204370517</v>
      </c>
      <c r="D150" s="56">
        <v>0.12</v>
      </c>
      <c r="E150" s="57">
        <v>0.5661138036980979</v>
      </c>
      <c r="F150" s="54"/>
      <c r="G150" s="4"/>
      <c r="H150" s="4"/>
      <c r="I150" s="4"/>
      <c r="J150" s="4"/>
      <c r="K150" s="4"/>
      <c r="L150" s="4"/>
      <c r="M150" s="26"/>
    </row>
    <row r="151" spans="1:13" ht="12.75">
      <c r="A151" s="26"/>
      <c r="B151" s="4"/>
      <c r="C151" s="55">
        <v>19932.031486766326</v>
      </c>
      <c r="D151" s="56">
        <v>0.13</v>
      </c>
      <c r="E151" s="57">
        <v>0.6513229597878485</v>
      </c>
      <c r="F151" s="54"/>
      <c r="G151" s="4"/>
      <c r="H151" s="4"/>
      <c r="I151" s="4"/>
      <c r="J151" s="4"/>
      <c r="K151" s="4"/>
      <c r="L151" s="4"/>
      <c r="M151" s="26"/>
    </row>
    <row r="152" spans="1:13" ht="12.75">
      <c r="A152" s="26"/>
      <c r="B152" s="4"/>
      <c r="C152" s="55">
        <v>31801.25449252695</v>
      </c>
      <c r="D152" s="56">
        <v>0.14</v>
      </c>
      <c r="E152" s="57">
        <v>0.7300488028584677</v>
      </c>
      <c r="F152" s="54"/>
      <c r="G152" s="4"/>
      <c r="H152" s="4"/>
      <c r="I152" s="4"/>
      <c r="J152" s="4"/>
      <c r="K152" s="4"/>
      <c r="L152" s="4"/>
      <c r="M152" s="26"/>
    </row>
    <row r="153" spans="1:13" ht="12.75">
      <c r="A153" s="26"/>
      <c r="B153" s="4"/>
      <c r="C153" s="55">
        <v>53405.32590098364</v>
      </c>
      <c r="D153" s="56">
        <v>0.15</v>
      </c>
      <c r="E153" s="57">
        <v>0.799189113145466</v>
      </c>
      <c r="F153" s="54"/>
      <c r="G153" s="4"/>
      <c r="H153" s="4"/>
      <c r="I153" s="4"/>
      <c r="J153" s="4"/>
      <c r="K153" s="4"/>
      <c r="L153" s="4"/>
      <c r="M153" s="26"/>
    </row>
    <row r="154" spans="1:13" ht="12.75">
      <c r="A154" s="26"/>
      <c r="B154" s="4"/>
      <c r="C154" s="55">
        <v>94682.8303860444</v>
      </c>
      <c r="D154" s="56">
        <v>0.16</v>
      </c>
      <c r="E154" s="57">
        <v>0.8568221976210851</v>
      </c>
      <c r="F154" s="4"/>
      <c r="G154" s="4"/>
      <c r="H154" s="4"/>
      <c r="I154" s="4"/>
      <c r="J154" s="4"/>
      <c r="K154" s="4"/>
      <c r="L154" s="4"/>
      <c r="M154" s="26"/>
    </row>
    <row r="155" spans="1:13" ht="12.75">
      <c r="A155" s="26"/>
      <c r="B155" s="4"/>
      <c r="C155" s="55">
        <v>177708.87868461432</v>
      </c>
      <c r="D155" s="56">
        <v>0.17</v>
      </c>
      <c r="E155" s="57">
        <v>0.9023658632658812</v>
      </c>
      <c r="F155" s="4"/>
      <c r="G155" s="4"/>
      <c r="H155" s="4"/>
      <c r="I155" s="4"/>
      <c r="J155" s="4"/>
      <c r="K155" s="4"/>
      <c r="L155" s="4"/>
      <c r="M155" s="26"/>
    </row>
    <row r="156" spans="1:13" ht="12.75">
      <c r="A156" s="26"/>
      <c r="B156" s="4"/>
      <c r="C156" s="55">
        <v>354028.2531999568</v>
      </c>
      <c r="D156" s="56">
        <v>0.18</v>
      </c>
      <c r="E156" s="57">
        <v>0.9364533089922704</v>
      </c>
      <c r="F156" s="4"/>
      <c r="G156" s="4"/>
      <c r="H156" s="4"/>
      <c r="I156" s="4"/>
      <c r="J156" s="4"/>
      <c r="K156" s="4"/>
      <c r="L156" s="4"/>
      <c r="M156" s="26"/>
    </row>
    <row r="157" spans="1:13" ht="12.75">
      <c r="A157" s="26"/>
      <c r="B157" s="4"/>
      <c r="C157" s="55">
        <v>750525.7042362159</v>
      </c>
      <c r="D157" s="56">
        <v>0.19</v>
      </c>
      <c r="E157" s="57">
        <v>0.960597785162021</v>
      </c>
      <c r="F157" s="4"/>
      <c r="G157" s="4"/>
      <c r="H157" s="4"/>
      <c r="I157" s="4"/>
      <c r="J157" s="4"/>
      <c r="K157" s="4"/>
      <c r="L157" s="4"/>
      <c r="M157" s="26"/>
    </row>
    <row r="158" spans="1:13" ht="12.75">
      <c r="A158" s="26"/>
      <c r="B158" s="4"/>
      <c r="C158" s="55">
        <v>1697463.423043059</v>
      </c>
      <c r="D158" s="56">
        <v>0.2</v>
      </c>
      <c r="E158" s="57">
        <v>0.9767690063378947</v>
      </c>
      <c r="F158" s="4"/>
      <c r="G158" s="4"/>
      <c r="H158" s="4"/>
      <c r="I158" s="4"/>
      <c r="J158" s="4"/>
      <c r="K158" s="4"/>
      <c r="L158" s="4"/>
      <c r="M158" s="26"/>
    </row>
    <row r="159" spans="1:13" ht="12.75">
      <c r="A159" s="26"/>
      <c r="B159" s="4"/>
      <c r="C159" s="55">
        <v>4106562.48881546</v>
      </c>
      <c r="D159" s="56">
        <v>0.21</v>
      </c>
      <c r="E159" s="57">
        <v>0.9870012230251379</v>
      </c>
      <c r="F159" s="4"/>
      <c r="G159" s="4"/>
      <c r="H159" s="4"/>
      <c r="I159" s="4"/>
      <c r="J159" s="4"/>
      <c r="K159" s="4"/>
      <c r="L159" s="4"/>
      <c r="M159" s="26"/>
    </row>
    <row r="160" spans="1:13" ht="12.75">
      <c r="A160" s="26"/>
      <c r="B160" s="4"/>
      <c r="C160" s="55">
        <v>10655766.739963422</v>
      </c>
      <c r="D160" s="56">
        <v>0.22</v>
      </c>
      <c r="E160" s="57">
        <v>0.9931109894877943</v>
      </c>
      <c r="F160" s="4"/>
      <c r="G160" s="4"/>
      <c r="H160" s="4"/>
      <c r="I160" s="4"/>
      <c r="J160" s="4"/>
      <c r="K160" s="4"/>
      <c r="L160" s="4"/>
      <c r="M160" s="26"/>
    </row>
    <row r="161" spans="1:13" ht="12.75">
      <c r="A161" s="26"/>
      <c r="B161" s="4"/>
      <c r="C161" s="55">
        <v>29742024.953729976</v>
      </c>
      <c r="D161" s="56">
        <v>0.23</v>
      </c>
      <c r="E161" s="57">
        <v>0.9965492747823325</v>
      </c>
      <c r="F161" s="4"/>
      <c r="G161" s="4"/>
      <c r="H161" s="4"/>
      <c r="I161" s="4"/>
      <c r="J161" s="4"/>
      <c r="K161" s="4"/>
      <c r="L161" s="4"/>
      <c r="M161" s="26"/>
    </row>
    <row r="162" spans="1:13" ht="12.75">
      <c r="A162" s="26"/>
      <c r="B162" s="4"/>
      <c r="C162" s="55">
        <v>89571065.09917869</v>
      </c>
      <c r="D162" s="56">
        <v>0.24</v>
      </c>
      <c r="E162" s="57">
        <v>0.998370042717968</v>
      </c>
      <c r="F162" s="4"/>
      <c r="G162" s="4"/>
      <c r="H162" s="4"/>
      <c r="I162" s="4"/>
      <c r="J162" s="4"/>
      <c r="K162" s="4"/>
      <c r="L162" s="4"/>
      <c r="M162" s="26"/>
    </row>
    <row r="163" spans="1:13" ht="13.5" thickBot="1">
      <c r="A163" s="26"/>
      <c r="B163" s="4"/>
      <c r="C163" s="58">
        <v>292012671.85134536</v>
      </c>
      <c r="D163" s="59">
        <v>0.25</v>
      </c>
      <c r="E163" s="60">
        <v>0.9992757498389435</v>
      </c>
      <c r="F163" s="4"/>
      <c r="G163" s="4"/>
      <c r="H163" s="4"/>
      <c r="I163" s="4"/>
      <c r="J163" s="4"/>
      <c r="K163" s="4"/>
      <c r="L163" s="4"/>
      <c r="M163" s="26"/>
    </row>
    <row r="164" spans="1:13" ht="12">
      <c r="A164" s="26"/>
      <c r="B164" s="4"/>
      <c r="C164" s="61"/>
      <c r="D164" s="54"/>
      <c r="E164" s="62"/>
      <c r="F164" s="4"/>
      <c r="G164" s="4"/>
      <c r="H164" s="4"/>
      <c r="I164" s="4"/>
      <c r="J164" s="4"/>
      <c r="K164" s="4"/>
      <c r="L164" s="4"/>
      <c r="M164" s="26"/>
    </row>
    <row r="165" spans="1:13" s="6" customFormat="1" ht="16.5" customHeight="1" thickBot="1">
      <c r="A165" s="148" t="s">
        <v>149</v>
      </c>
      <c r="B165" s="22"/>
      <c r="C165" s="149"/>
      <c r="D165" s="146"/>
      <c r="E165" s="150"/>
      <c r="M165" s="7"/>
    </row>
    <row r="166" spans="1:13" ht="13.5">
      <c r="A166" s="45"/>
      <c r="B166" s="15"/>
      <c r="C166" s="63"/>
      <c r="D166" s="49"/>
      <c r="E166" s="44"/>
      <c r="F166" s="15"/>
      <c r="G166" s="15"/>
      <c r="H166" s="15"/>
      <c r="I166" s="15"/>
      <c r="J166" s="15"/>
      <c r="K166" s="15"/>
      <c r="L166" s="15"/>
      <c r="M166" s="26"/>
    </row>
    <row r="167" spans="1:13" ht="13.5">
      <c r="A167" s="45"/>
      <c r="B167" s="15"/>
      <c r="C167" s="63" t="s">
        <v>3</v>
      </c>
      <c r="D167" s="49"/>
      <c r="E167" s="44"/>
      <c r="F167" s="15"/>
      <c r="G167" s="15"/>
      <c r="H167" s="15"/>
      <c r="I167" s="15"/>
      <c r="J167" s="15"/>
      <c r="K167" s="15"/>
      <c r="L167" s="15"/>
      <c r="M167" s="26"/>
    </row>
    <row r="168" spans="1:13" ht="13.5">
      <c r="A168" s="45"/>
      <c r="B168" s="15"/>
      <c r="C168" s="63" t="s">
        <v>4</v>
      </c>
      <c r="D168" s="49"/>
      <c r="E168" s="44"/>
      <c r="F168" s="15"/>
      <c r="G168" s="15"/>
      <c r="H168" s="15"/>
      <c r="I168" s="15"/>
      <c r="J168" s="15"/>
      <c r="K168" s="15"/>
      <c r="L168" s="15"/>
      <c r="M168" s="26"/>
    </row>
    <row r="169" spans="1:13" ht="13.5">
      <c r="A169" s="45"/>
      <c r="B169" s="15"/>
      <c r="C169" s="63" t="s">
        <v>5</v>
      </c>
      <c r="D169" s="49"/>
      <c r="E169" s="44"/>
      <c r="F169" s="15"/>
      <c r="G169" s="15"/>
      <c r="H169" s="15"/>
      <c r="I169" s="15"/>
      <c r="J169" s="15"/>
      <c r="K169" s="15"/>
      <c r="L169" s="15"/>
      <c r="M169" s="26"/>
    </row>
    <row r="170" spans="1:13" ht="15.75">
      <c r="A170" s="45"/>
      <c r="B170" s="15"/>
      <c r="C170" s="63"/>
      <c r="D170" s="49"/>
      <c r="E170" s="44"/>
      <c r="F170" s="15"/>
      <c r="G170" s="15"/>
      <c r="H170" s="15"/>
      <c r="I170" s="15"/>
      <c r="J170" s="15"/>
      <c r="K170" s="15"/>
      <c r="L170" s="15"/>
      <c r="M170" s="26"/>
    </row>
    <row r="171" spans="1:13" ht="15.75">
      <c r="A171" s="45"/>
      <c r="B171" s="15"/>
      <c r="C171" s="63"/>
      <c r="D171" s="49"/>
      <c r="E171" s="44"/>
      <c r="F171" s="15"/>
      <c r="G171" s="15"/>
      <c r="H171" s="15"/>
      <c r="I171" s="15"/>
      <c r="J171" s="15"/>
      <c r="K171" s="15"/>
      <c r="L171" s="15"/>
      <c r="M171" s="26"/>
    </row>
    <row r="172" spans="1:13" ht="15.75">
      <c r="A172" s="45"/>
      <c r="B172" s="15"/>
      <c r="C172" s="63"/>
      <c r="D172" s="49"/>
      <c r="E172" s="44"/>
      <c r="F172" s="15"/>
      <c r="G172" s="15"/>
      <c r="H172" s="15"/>
      <c r="I172" s="15"/>
      <c r="J172" s="15"/>
      <c r="K172" s="15"/>
      <c r="L172" s="15"/>
      <c r="M172" s="26"/>
    </row>
    <row r="173" spans="1:13" ht="15.75">
      <c r="A173" s="45"/>
      <c r="B173" s="15"/>
      <c r="C173" s="63"/>
      <c r="D173" s="49"/>
      <c r="E173" s="44"/>
      <c r="F173" s="15"/>
      <c r="G173" s="15"/>
      <c r="H173" s="15"/>
      <c r="I173" s="15"/>
      <c r="J173" s="15"/>
      <c r="K173" s="15"/>
      <c r="L173" s="15"/>
      <c r="M173" s="26"/>
    </row>
    <row r="174" spans="1:13" ht="15.75">
      <c r="A174" s="45"/>
      <c r="B174" s="15"/>
      <c r="C174" s="63"/>
      <c r="D174" s="49"/>
      <c r="E174" s="44"/>
      <c r="F174" s="15"/>
      <c r="G174" s="15"/>
      <c r="H174" s="15"/>
      <c r="I174" s="15"/>
      <c r="J174" s="15"/>
      <c r="K174" s="15"/>
      <c r="L174" s="15"/>
      <c r="M174" s="26"/>
    </row>
    <row r="175" spans="1:13" ht="18">
      <c r="A175" s="45"/>
      <c r="B175" s="15"/>
      <c r="C175" s="14" t="s">
        <v>150</v>
      </c>
      <c r="D175" s="64" t="s">
        <v>151</v>
      </c>
      <c r="E175" s="15" t="s">
        <v>152</v>
      </c>
      <c r="F175" s="15"/>
      <c r="J175" s="15"/>
      <c r="K175" s="15"/>
      <c r="L175" s="15"/>
      <c r="M175" s="26"/>
    </row>
    <row r="176" spans="1:13" ht="13.5">
      <c r="A176" s="45"/>
      <c r="B176" s="15"/>
      <c r="C176" s="15"/>
      <c r="D176" s="12" t="s">
        <v>153</v>
      </c>
      <c r="E176" s="15" t="s">
        <v>154</v>
      </c>
      <c r="F176" s="15"/>
      <c r="J176" s="15"/>
      <c r="K176" s="15"/>
      <c r="L176" s="15"/>
      <c r="M176" s="26"/>
    </row>
    <row r="177" spans="1:13" ht="13.5">
      <c r="A177" s="45"/>
      <c r="B177" s="15"/>
      <c r="C177" s="15"/>
      <c r="D177" s="12" t="s">
        <v>155</v>
      </c>
      <c r="E177" s="15" t="s">
        <v>156</v>
      </c>
      <c r="F177" s="15"/>
      <c r="J177" s="15"/>
      <c r="K177" s="15"/>
      <c r="L177" s="15"/>
      <c r="M177" s="26"/>
    </row>
    <row r="178" spans="1:13" ht="18">
      <c r="A178" s="45"/>
      <c r="B178" s="15"/>
      <c r="C178" s="15"/>
      <c r="D178" s="64" t="s">
        <v>140</v>
      </c>
      <c r="E178" s="15" t="s">
        <v>157</v>
      </c>
      <c r="F178" s="15"/>
      <c r="J178" s="15"/>
      <c r="K178" s="15"/>
      <c r="L178" s="15"/>
      <c r="M178" s="26"/>
    </row>
    <row r="179" spans="1:13" ht="18">
      <c r="A179" s="45"/>
      <c r="B179" s="15"/>
      <c r="C179" s="15"/>
      <c r="D179" s="64" t="s">
        <v>158</v>
      </c>
      <c r="E179" s="15" t="s">
        <v>160</v>
      </c>
      <c r="F179" s="15"/>
      <c r="J179" s="15"/>
      <c r="K179" s="15"/>
      <c r="L179" s="15"/>
      <c r="M179" s="26"/>
    </row>
    <row r="180" spans="1:13" ht="13.5">
      <c r="A180" s="45"/>
      <c r="B180" s="15"/>
      <c r="C180" s="15" t="s">
        <v>6</v>
      </c>
      <c r="D180" s="63"/>
      <c r="E180" s="44"/>
      <c r="F180" s="15"/>
      <c r="G180" s="4"/>
      <c r="H180" s="4"/>
      <c r="I180" s="15"/>
      <c r="J180" s="15"/>
      <c r="K180" s="15"/>
      <c r="L180" s="15"/>
      <c r="M180" s="26"/>
    </row>
    <row r="181" spans="1:13" ht="13.5">
      <c r="A181" s="45"/>
      <c r="B181" s="15"/>
      <c r="C181" s="15" t="s">
        <v>7</v>
      </c>
      <c r="D181" s="63"/>
      <c r="E181" s="44"/>
      <c r="F181" s="15"/>
      <c r="G181" s="4"/>
      <c r="H181" s="4"/>
      <c r="I181" s="15"/>
      <c r="J181" s="15"/>
      <c r="K181" s="15"/>
      <c r="L181" s="15"/>
      <c r="M181" s="26"/>
    </row>
    <row r="182" spans="1:13" ht="15.75">
      <c r="A182" s="45"/>
      <c r="B182" s="15"/>
      <c r="C182" s="15"/>
      <c r="D182" s="63"/>
      <c r="E182" s="44"/>
      <c r="F182" s="15"/>
      <c r="G182" s="4"/>
      <c r="H182" s="4"/>
      <c r="I182" s="15"/>
      <c r="J182" s="15"/>
      <c r="K182" s="15"/>
      <c r="L182" s="15"/>
      <c r="M182" s="26"/>
    </row>
    <row r="183" spans="1:13" ht="15.75">
      <c r="A183" s="45"/>
      <c r="B183" s="15"/>
      <c r="C183" s="4"/>
      <c r="D183" s="63"/>
      <c r="E183" s="44"/>
      <c r="F183" s="15"/>
      <c r="G183" s="14"/>
      <c r="H183" s="15"/>
      <c r="I183" s="15"/>
      <c r="J183" s="15"/>
      <c r="K183" s="15"/>
      <c r="L183" s="15"/>
      <c r="M183" s="26"/>
    </row>
    <row r="184" spans="1:13" ht="15.75">
      <c r="A184" s="45"/>
      <c r="B184" s="15"/>
      <c r="C184" s="4"/>
      <c r="D184" s="63"/>
      <c r="E184" s="44"/>
      <c r="F184" s="15"/>
      <c r="G184" s="14"/>
      <c r="H184" s="15"/>
      <c r="I184" s="15"/>
      <c r="J184" s="15"/>
      <c r="K184" s="15"/>
      <c r="L184" s="15"/>
      <c r="M184" s="26"/>
    </row>
    <row r="185" spans="1:13" ht="15.75">
      <c r="A185" s="45"/>
      <c r="B185" s="15"/>
      <c r="C185" s="15"/>
      <c r="D185" s="15"/>
      <c r="E185" s="44"/>
      <c r="F185" s="15"/>
      <c r="G185" s="14"/>
      <c r="H185" s="15"/>
      <c r="I185" s="15"/>
      <c r="J185" s="15"/>
      <c r="K185" s="15"/>
      <c r="L185" s="15"/>
      <c r="M185" s="26"/>
    </row>
    <row r="186" spans="1:13" ht="15.75">
      <c r="A186" s="45"/>
      <c r="B186" s="15"/>
      <c r="C186" s="15"/>
      <c r="D186" s="15"/>
      <c r="E186" s="44"/>
      <c r="F186" s="15"/>
      <c r="M186" s="26"/>
    </row>
    <row r="187" spans="1:13" ht="15" thickBot="1">
      <c r="A187" s="45"/>
      <c r="B187" s="15"/>
      <c r="C187" s="15" t="s">
        <v>161</v>
      </c>
      <c r="D187" s="15"/>
      <c r="E187" s="15"/>
      <c r="F187" s="15"/>
      <c r="G187" s="15"/>
      <c r="H187" s="15"/>
      <c r="M187" s="26"/>
    </row>
    <row r="188" spans="1:13" ht="16.5" customHeight="1">
      <c r="A188" s="45"/>
      <c r="B188" s="15"/>
      <c r="C188" s="15"/>
      <c r="D188" s="15"/>
      <c r="E188" s="151" t="s">
        <v>121</v>
      </c>
      <c r="F188" s="152" t="s">
        <v>143</v>
      </c>
      <c r="G188" s="152" t="s">
        <v>145</v>
      </c>
      <c r="H188" s="153" t="s">
        <v>162</v>
      </c>
      <c r="M188" s="26"/>
    </row>
    <row r="189" spans="1:13" ht="16.5" customHeight="1" thickBot="1">
      <c r="A189" s="45"/>
      <c r="B189" s="15"/>
      <c r="C189" s="15"/>
      <c r="D189" s="15"/>
      <c r="E189" s="154" t="s">
        <v>163</v>
      </c>
      <c r="F189" s="155" t="s">
        <v>164</v>
      </c>
      <c r="G189" s="155" t="s">
        <v>165</v>
      </c>
      <c r="H189" s="156" t="s">
        <v>166</v>
      </c>
      <c r="M189" s="26"/>
    </row>
    <row r="190" spans="1:13" ht="18">
      <c r="A190" s="45"/>
      <c r="B190" s="15"/>
      <c r="C190" s="65" t="s">
        <v>151</v>
      </c>
      <c r="D190" s="66"/>
      <c r="E190" s="157">
        <f>(PI())^1</f>
        <v>3.141592653589793</v>
      </c>
      <c r="F190" s="158">
        <f>(PI())^1</f>
        <v>3.141592653589793</v>
      </c>
      <c r="G190" s="158">
        <f>(PI())^1</f>
        <v>3.141592653589793</v>
      </c>
      <c r="H190" s="158">
        <f>(PI())^1</f>
        <v>3.141592653589793</v>
      </c>
      <c r="M190" s="26"/>
    </row>
    <row r="191" spans="1:13" ht="13.5">
      <c r="A191" s="45"/>
      <c r="B191" s="15"/>
      <c r="C191" s="67" t="s">
        <v>153</v>
      </c>
      <c r="D191" s="68"/>
      <c r="E191" s="159">
        <f>(2.71828)^1</f>
        <v>2.71828</v>
      </c>
      <c r="F191" s="160">
        <f>(2.71828)^1</f>
        <v>2.71828</v>
      </c>
      <c r="G191" s="160">
        <f>(2.71828)^1</f>
        <v>2.71828</v>
      </c>
      <c r="H191" s="160">
        <f>(2.71828)^1</f>
        <v>2.71828</v>
      </c>
      <c r="M191" s="26"/>
    </row>
    <row r="192" spans="1:13" ht="13.5">
      <c r="A192" s="45"/>
      <c r="B192" s="15"/>
      <c r="C192" s="67" t="s">
        <v>155</v>
      </c>
      <c r="D192" s="161" t="s">
        <v>167</v>
      </c>
      <c r="E192" s="159" t="s">
        <v>168</v>
      </c>
      <c r="F192" s="159" t="s">
        <v>168</v>
      </c>
      <c r="G192" s="159" t="s">
        <v>168</v>
      </c>
      <c r="H192" s="159" t="s">
        <v>168</v>
      </c>
      <c r="M192" s="26"/>
    </row>
    <row r="193" spans="1:13" ht="18">
      <c r="A193" s="45"/>
      <c r="B193" s="15"/>
      <c r="C193" s="70" t="s">
        <v>140</v>
      </c>
      <c r="D193" s="69"/>
      <c r="E193" s="180">
        <f>AVERAGE($D$412:$D$511)^1</f>
        <v>36.5</v>
      </c>
      <c r="F193" s="180">
        <f>AVERAGE($D$412:$D$511)^1</f>
        <v>36.5</v>
      </c>
      <c r="G193" s="180">
        <f>AVERAGE($D$412:$D$511)^1.2</f>
        <v>74.94651401847706</v>
      </c>
      <c r="H193" s="180">
        <f>AVERAGE($D$412:$D$511)^1.2</f>
        <v>74.94651401847706</v>
      </c>
      <c r="M193" s="26"/>
    </row>
    <row r="194" spans="1:13" ht="18.75" thickBot="1">
      <c r="A194" s="45"/>
      <c r="B194" s="15"/>
      <c r="C194" s="70" t="s">
        <v>158</v>
      </c>
      <c r="D194" s="69"/>
      <c r="E194" s="181">
        <f>STDEV($D$412:$D$511)^1</f>
        <v>29.011491975882016</v>
      </c>
      <c r="F194" s="181">
        <f>STDEV($D$412:$D$511)^0.9</f>
        <v>20.71634130527059</v>
      </c>
      <c r="G194" s="181">
        <f>STDEV($D$412:$D$511)^1</f>
        <v>29.011491975882016</v>
      </c>
      <c r="H194" s="181">
        <f>STDEV($D$412:$D$511)^1.3</f>
        <v>79.67848778360873</v>
      </c>
      <c r="M194" s="26"/>
    </row>
    <row r="195" spans="1:13" ht="18.75" thickBot="1">
      <c r="A195" s="26"/>
      <c r="B195" s="4"/>
      <c r="C195" s="70"/>
      <c r="D195" s="176" t="s">
        <v>169</v>
      </c>
      <c r="E195" s="182">
        <f>1-E194/E193</f>
        <v>0.2051646034004927</v>
      </c>
      <c r="F195" s="182">
        <f>1-F194/F193</f>
        <v>0.43242900533505235</v>
      </c>
      <c r="G195" s="182">
        <f>1-G194/G193</f>
        <v>0.6129040508978227</v>
      </c>
      <c r="H195" s="182">
        <f>1-H194/H193</f>
        <v>-0.06313801018103482</v>
      </c>
      <c r="I195" s="4"/>
      <c r="J195" s="4"/>
      <c r="K195" s="4"/>
      <c r="L195" s="4"/>
      <c r="M195" s="26"/>
    </row>
    <row r="196" spans="1:13" ht="15" thickBot="1">
      <c r="A196" s="26"/>
      <c r="B196" s="4"/>
      <c r="C196" s="71"/>
      <c r="D196" s="177" t="s">
        <v>170</v>
      </c>
      <c r="E196" s="183">
        <f>$E$561</f>
        <v>0.000178780741481981</v>
      </c>
      <c r="F196" s="183">
        <f>$F$561</f>
        <v>3.85303597009223E-06</v>
      </c>
      <c r="G196" s="183">
        <f>$G$561</f>
        <v>0.00938727918860499</v>
      </c>
      <c r="H196" s="183">
        <f>$H$561</f>
        <v>0.00475979445016175</v>
      </c>
      <c r="I196" s="4"/>
      <c r="J196" s="4"/>
      <c r="K196" s="4"/>
      <c r="L196" s="4"/>
      <c r="M196" s="26"/>
    </row>
    <row r="197" spans="1:13" ht="10.5">
      <c r="A197" s="2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26"/>
    </row>
    <row r="198" spans="1:13" ht="10.5">
      <c r="A198" s="26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6"/>
    </row>
    <row r="199" spans="1:13" ht="10.5">
      <c r="A199" s="26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26"/>
    </row>
    <row r="200" spans="1:13" ht="10.5">
      <c r="A200" s="26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26"/>
    </row>
    <row r="201" spans="1:13" ht="10.5">
      <c r="A201" s="26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26"/>
    </row>
    <row r="202" spans="1:13" ht="10.5">
      <c r="A202" s="26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6"/>
    </row>
    <row r="203" spans="1:13" ht="10.5">
      <c r="A203" s="26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6"/>
    </row>
    <row r="204" spans="1:13" ht="10.5">
      <c r="A204" s="26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26"/>
    </row>
    <row r="205" spans="1:13" ht="10.5">
      <c r="A205" s="26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26"/>
    </row>
    <row r="206" spans="1:13" ht="10.5">
      <c r="A206" s="26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26"/>
    </row>
    <row r="207" spans="1:13" ht="12">
      <c r="A207" s="26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26"/>
    </row>
    <row r="208" spans="1:13" ht="12">
      <c r="A208" s="26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26"/>
    </row>
    <row r="209" spans="1:13" ht="12">
      <c r="A209" s="26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26"/>
    </row>
    <row r="210" spans="1:13" ht="12">
      <c r="A210" s="26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26"/>
    </row>
    <row r="211" spans="1:13" ht="12">
      <c r="A211" s="26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26"/>
    </row>
    <row r="212" spans="1:13" ht="12">
      <c r="A212" s="26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26"/>
    </row>
    <row r="213" spans="1:13" ht="12">
      <c r="A213" s="26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26"/>
    </row>
    <row r="214" spans="1:13" ht="12">
      <c r="A214" s="26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26"/>
    </row>
    <row r="215" spans="1:13" ht="12">
      <c r="A215" s="26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26"/>
    </row>
    <row r="216" spans="1:13" ht="12">
      <c r="A216" s="2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26"/>
    </row>
    <row r="217" spans="1:13" ht="12">
      <c r="A217" s="26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26"/>
    </row>
    <row r="218" spans="1:13" ht="12">
      <c r="A218" s="26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26"/>
    </row>
    <row r="219" spans="1:13" ht="12">
      <c r="A219" s="26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26"/>
    </row>
    <row r="220" spans="1:13" ht="12">
      <c r="A220" s="26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26"/>
    </row>
    <row r="221" spans="1:13" ht="12">
      <c r="A221" s="2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26"/>
    </row>
    <row r="222" spans="1:13" ht="12">
      <c r="A222" s="2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26"/>
    </row>
    <row r="223" spans="1:13" ht="12">
      <c r="A223" s="2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26"/>
    </row>
    <row r="224" spans="1:13" ht="12">
      <c r="A224" s="2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26"/>
    </row>
    <row r="225" spans="1:13" ht="12">
      <c r="A225" s="2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26"/>
    </row>
    <row r="226" spans="1:13" ht="12">
      <c r="A226" s="2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26"/>
    </row>
    <row r="227" spans="1:13" ht="12">
      <c r="A227" s="26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26"/>
    </row>
    <row r="228" spans="1:13" ht="12">
      <c r="A228" s="26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26"/>
    </row>
    <row r="229" spans="1:13" ht="12">
      <c r="A229" s="26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26"/>
    </row>
    <row r="230" spans="1:13" ht="12">
      <c r="A230" s="26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26"/>
    </row>
    <row r="231" spans="1:13" ht="12">
      <c r="A231" s="26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26"/>
    </row>
    <row r="232" spans="1:12" ht="13.5">
      <c r="A232" s="26"/>
      <c r="B232" s="15" t="s">
        <v>171</v>
      </c>
      <c r="C232" s="4"/>
      <c r="D232" s="4"/>
      <c r="E232" s="4"/>
      <c r="F232" s="4"/>
      <c r="G232" s="4"/>
      <c r="H232" s="4"/>
      <c r="I232" s="4"/>
      <c r="J232" s="4"/>
      <c r="K232" s="4"/>
      <c r="L232" s="26"/>
    </row>
    <row r="233" spans="1:12" ht="13.5">
      <c r="A233" s="26"/>
      <c r="B233" s="15" t="s">
        <v>172</v>
      </c>
      <c r="C233" s="4"/>
      <c r="D233" s="4"/>
      <c r="E233" s="4"/>
      <c r="F233" s="4"/>
      <c r="G233" s="4"/>
      <c r="H233" s="4"/>
      <c r="I233" s="4"/>
      <c r="J233" s="4"/>
      <c r="K233" s="4"/>
      <c r="L233" s="26"/>
    </row>
    <row r="234" spans="1:12" ht="13.5">
      <c r="A234" s="26"/>
      <c r="B234" s="15" t="s">
        <v>173</v>
      </c>
      <c r="C234" s="4"/>
      <c r="D234" s="4"/>
      <c r="E234" s="4"/>
      <c r="F234" s="4"/>
      <c r="G234" s="4"/>
      <c r="H234" s="4"/>
      <c r="I234" s="4"/>
      <c r="J234" s="4"/>
      <c r="K234" s="4"/>
      <c r="L234" s="26"/>
    </row>
    <row r="235" spans="1:12" ht="13.5">
      <c r="A235" s="26"/>
      <c r="B235" s="15" t="s">
        <v>174</v>
      </c>
      <c r="C235" s="4"/>
      <c r="D235" s="4"/>
      <c r="E235" s="4"/>
      <c r="F235" s="4"/>
      <c r="G235" s="4"/>
      <c r="H235" s="4"/>
      <c r="I235" s="4"/>
      <c r="J235" s="4"/>
      <c r="K235" s="4"/>
      <c r="L235" s="26"/>
    </row>
    <row r="236" spans="1:12" ht="13.5">
      <c r="A236" s="26"/>
      <c r="B236" s="15" t="s">
        <v>175</v>
      </c>
      <c r="C236" s="4"/>
      <c r="D236" s="4"/>
      <c r="E236" s="4"/>
      <c r="F236" s="4"/>
      <c r="G236" s="4"/>
      <c r="H236" s="4"/>
      <c r="I236" s="4"/>
      <c r="J236" s="4"/>
      <c r="K236" s="4"/>
      <c r="L236" s="26"/>
    </row>
    <row r="237" spans="1:12" ht="13.5">
      <c r="A237" s="26"/>
      <c r="B237" s="15" t="s">
        <v>176</v>
      </c>
      <c r="C237" s="4"/>
      <c r="D237" s="4"/>
      <c r="E237" s="4"/>
      <c r="F237" s="4"/>
      <c r="G237" s="4"/>
      <c r="H237" s="4"/>
      <c r="I237" s="4"/>
      <c r="J237" s="4"/>
      <c r="K237" s="4"/>
      <c r="L237" s="26"/>
    </row>
    <row r="238" spans="1:12" ht="13.5">
      <c r="A238" s="26"/>
      <c r="B238" s="15" t="s">
        <v>177</v>
      </c>
      <c r="C238" s="4"/>
      <c r="D238" s="4"/>
      <c r="E238" s="4"/>
      <c r="F238" s="4"/>
      <c r="G238" s="4"/>
      <c r="H238" s="4"/>
      <c r="I238" s="4"/>
      <c r="J238" s="4"/>
      <c r="K238" s="4"/>
      <c r="L238" s="26"/>
    </row>
    <row r="239" spans="1:12" ht="13.5">
      <c r="A239" s="26"/>
      <c r="B239" s="15" t="s">
        <v>178</v>
      </c>
      <c r="C239" s="4"/>
      <c r="D239" s="4"/>
      <c r="E239" s="4"/>
      <c r="F239" s="4"/>
      <c r="G239" s="4"/>
      <c r="H239" s="4"/>
      <c r="I239" s="4"/>
      <c r="J239" s="4"/>
      <c r="K239" s="4"/>
      <c r="L239" s="26"/>
    </row>
    <row r="240" spans="1:12" ht="13.5">
      <c r="A240" s="26"/>
      <c r="B240" s="15" t="s">
        <v>8</v>
      </c>
      <c r="C240" s="4"/>
      <c r="D240" s="4"/>
      <c r="E240" s="4"/>
      <c r="F240" s="4"/>
      <c r="G240" s="4"/>
      <c r="H240" s="4"/>
      <c r="I240" s="4"/>
      <c r="J240" s="4"/>
      <c r="K240" s="4"/>
      <c r="L240" s="26"/>
    </row>
    <row r="241" spans="1:12" ht="13.5">
      <c r="A241" s="26"/>
      <c r="B241" s="15" t="s">
        <v>24</v>
      </c>
      <c r="C241" s="4"/>
      <c r="D241" s="4"/>
      <c r="E241" s="4"/>
      <c r="F241" s="4"/>
      <c r="G241" s="4"/>
      <c r="H241" s="4"/>
      <c r="I241" s="4"/>
      <c r="J241" s="4"/>
      <c r="K241" s="4"/>
      <c r="L241" s="26"/>
    </row>
    <row r="242" spans="1:13" ht="10.5">
      <c r="A242" s="26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26"/>
    </row>
    <row r="243" spans="1:13" s="6" customFormat="1" ht="16.5" customHeight="1" thickBot="1">
      <c r="A243" s="7"/>
      <c r="B243" s="162" t="s">
        <v>25</v>
      </c>
      <c r="C243" s="22"/>
      <c r="D243" s="22"/>
      <c r="E243" s="22"/>
      <c r="M243" s="7"/>
    </row>
    <row r="244" spans="1:13" s="6" customFormat="1" ht="16.5" customHeight="1">
      <c r="A244" s="7"/>
      <c r="B244" s="163" t="s">
        <v>26</v>
      </c>
      <c r="C244" s="164"/>
      <c r="D244" s="164"/>
      <c r="M244" s="7"/>
    </row>
    <row r="245" spans="1:13" s="6" customFormat="1" ht="16.5" customHeight="1">
      <c r="A245" s="7"/>
      <c r="E245" s="132" t="s">
        <v>27</v>
      </c>
      <c r="M245" s="7"/>
    </row>
    <row r="246" spans="1:13" s="6" customFormat="1" ht="16.5" customHeight="1">
      <c r="A246" s="7"/>
      <c r="E246" s="132" t="s">
        <v>28</v>
      </c>
      <c r="M246" s="7"/>
    </row>
    <row r="247" spans="1:13" ht="16.5" customHeight="1" thickBot="1">
      <c r="A247" s="26"/>
      <c r="B247" s="132" t="s">
        <v>29</v>
      </c>
      <c r="C247" s="6"/>
      <c r="D247" s="28" t="s">
        <v>30</v>
      </c>
      <c r="E247" s="166" t="s">
        <v>31</v>
      </c>
      <c r="F247" s="166" t="s">
        <v>32</v>
      </c>
      <c r="G247" s="166" t="s">
        <v>33</v>
      </c>
      <c r="H247" s="166" t="s">
        <v>34</v>
      </c>
      <c r="I247" s="166" t="s">
        <v>35</v>
      </c>
      <c r="J247" s="165" t="s">
        <v>169</v>
      </c>
      <c r="K247" s="43"/>
      <c r="L247" s="72"/>
      <c r="M247" s="73"/>
    </row>
    <row r="248" spans="1:13" ht="15" thickBot="1">
      <c r="A248" s="26"/>
      <c r="B248" s="45"/>
      <c r="C248" s="101" t="s">
        <v>36</v>
      </c>
      <c r="D248" s="174">
        <v>2999</v>
      </c>
      <c r="E248" s="167">
        <v>49.6</v>
      </c>
      <c r="F248" s="96">
        <v>27.3</v>
      </c>
      <c r="G248" s="96">
        <v>16.2</v>
      </c>
      <c r="H248" s="96">
        <v>4.5</v>
      </c>
      <c r="I248" s="97">
        <v>2.5</v>
      </c>
      <c r="J248" s="98">
        <f aca="true" t="shared" si="6" ref="J248:J253">1-(E248*F248*G248*H248*I248)^(1/5)/(AVERAGE(E248:I248))</f>
        <v>0.40159074878601975</v>
      </c>
      <c r="K248" s="74"/>
      <c r="L248" s="73"/>
      <c r="M248" s="73"/>
    </row>
    <row r="249" spans="1:13" ht="15" thickBot="1">
      <c r="A249" s="26"/>
      <c r="B249" s="45"/>
      <c r="C249" s="101" t="s">
        <v>37</v>
      </c>
      <c r="D249" s="174">
        <v>14248</v>
      </c>
      <c r="E249" s="168">
        <v>25</v>
      </c>
      <c r="F249" s="105">
        <v>22</v>
      </c>
      <c r="G249" s="105">
        <v>21.1</v>
      </c>
      <c r="H249" s="105">
        <v>20.4</v>
      </c>
      <c r="I249" s="106">
        <v>11.5</v>
      </c>
      <c r="J249" s="98">
        <f t="shared" si="6"/>
        <v>0.0318009886206394</v>
      </c>
      <c r="K249" s="75"/>
      <c r="L249" s="76"/>
      <c r="M249" s="76"/>
    </row>
    <row r="250" spans="1:13" ht="15" thickBot="1">
      <c r="A250" s="26"/>
      <c r="B250" s="45"/>
      <c r="C250" s="101" t="s">
        <v>38</v>
      </c>
      <c r="D250" s="174">
        <v>17810</v>
      </c>
      <c r="E250" s="168">
        <v>15.3</v>
      </c>
      <c r="F250" s="105">
        <v>15.9</v>
      </c>
      <c r="G250" s="105">
        <v>21.1</v>
      </c>
      <c r="H250" s="105">
        <v>23.9</v>
      </c>
      <c r="I250" s="106">
        <v>23.8</v>
      </c>
      <c r="J250" s="98">
        <f t="shared" si="6"/>
        <v>0.018163488782376946</v>
      </c>
      <c r="K250" s="77"/>
      <c r="L250" s="78"/>
      <c r="M250" s="78"/>
    </row>
    <row r="251" spans="1:13" ht="15" thickBot="1">
      <c r="A251" s="26"/>
      <c r="B251" s="45"/>
      <c r="C251" s="101" t="s">
        <v>39</v>
      </c>
      <c r="D251" s="7">
        <v>13281</v>
      </c>
      <c r="E251" s="168">
        <v>11.3</v>
      </c>
      <c r="F251" s="105">
        <v>12.7</v>
      </c>
      <c r="G251" s="105">
        <v>17.7</v>
      </c>
      <c r="H251" s="105">
        <v>24</v>
      </c>
      <c r="I251" s="106">
        <v>34.2</v>
      </c>
      <c r="J251" s="98">
        <f t="shared" si="6"/>
        <v>0.08119558829530427</v>
      </c>
      <c r="K251" s="79"/>
      <c r="L251" s="80"/>
      <c r="M251" s="80"/>
    </row>
    <row r="252" spans="1:13" ht="15" thickBot="1">
      <c r="A252" s="26"/>
      <c r="B252" s="45"/>
      <c r="C252" s="101" t="s">
        <v>40</v>
      </c>
      <c r="D252" s="7">
        <v>8951</v>
      </c>
      <c r="E252" s="168">
        <v>15.7</v>
      </c>
      <c r="F252" s="105">
        <v>18.6</v>
      </c>
      <c r="G252" s="105">
        <v>21</v>
      </c>
      <c r="H252" s="105">
        <v>21</v>
      </c>
      <c r="I252" s="106">
        <v>23.7</v>
      </c>
      <c r="J252" s="98">
        <f t="shared" si="6"/>
        <v>0.009419189116759652</v>
      </c>
      <c r="K252" s="79"/>
      <c r="L252" s="80"/>
      <c r="M252" s="80"/>
    </row>
    <row r="253" spans="1:13" ht="15" thickBot="1">
      <c r="A253" s="26"/>
      <c r="B253" s="45"/>
      <c r="C253" s="101" t="s">
        <v>41</v>
      </c>
      <c r="D253" s="7">
        <v>11217</v>
      </c>
      <c r="E253" s="169">
        <v>26.9</v>
      </c>
      <c r="F253" s="170">
        <v>31.7</v>
      </c>
      <c r="G253" s="170">
        <v>19.8</v>
      </c>
      <c r="H253" s="170">
        <v>12</v>
      </c>
      <c r="I253" s="171">
        <v>9.6</v>
      </c>
      <c r="J253" s="98">
        <f t="shared" si="6"/>
        <v>0.09477644425376075</v>
      </c>
      <c r="K253" s="79"/>
      <c r="L253" s="80"/>
      <c r="M253" s="80"/>
    </row>
    <row r="254" spans="1:13" ht="15" thickBot="1">
      <c r="A254" s="26"/>
      <c r="B254" s="45"/>
      <c r="C254" s="101" t="s">
        <v>42</v>
      </c>
      <c r="D254" s="7"/>
      <c r="E254" s="172"/>
      <c r="F254" s="172"/>
      <c r="G254" s="172"/>
      <c r="H254" s="172"/>
      <c r="I254" s="172"/>
      <c r="J254" s="98">
        <f>(D248*J248+D249*J249+D250*J250+D251*J251+D252*J252+D253*J253)/SUM(D248:D253)</f>
        <v>0.061406884387042934</v>
      </c>
      <c r="K254" s="79"/>
      <c r="L254" s="80"/>
      <c r="M254" s="80"/>
    </row>
    <row r="255" spans="1:13" ht="16.5" customHeight="1" thickBot="1">
      <c r="A255" s="26"/>
      <c r="B255" s="93" t="s">
        <v>43</v>
      </c>
      <c r="C255" s="101"/>
      <c r="D255" s="45"/>
      <c r="E255" s="45"/>
      <c r="F255" s="45"/>
      <c r="G255" s="45"/>
      <c r="H255" s="45"/>
      <c r="I255" s="45"/>
      <c r="J255" s="45"/>
      <c r="K255" s="45"/>
      <c r="L255" s="26"/>
      <c r="M255" s="82"/>
    </row>
    <row r="256" spans="1:13" ht="16.5" customHeight="1" thickBot="1">
      <c r="A256" s="26"/>
      <c r="B256" s="7"/>
      <c r="C256" s="92" t="s">
        <v>44</v>
      </c>
      <c r="D256" s="45">
        <v>57881</v>
      </c>
      <c r="E256" s="119">
        <v>16.9</v>
      </c>
      <c r="F256" s="52">
        <v>19.9</v>
      </c>
      <c r="G256" s="52">
        <v>20.7</v>
      </c>
      <c r="H256" s="52">
        <v>21.2</v>
      </c>
      <c r="I256" s="173">
        <v>21.4</v>
      </c>
      <c r="J256" s="98">
        <f>1-(E256*F256*G256*H256*I256)^(1/5)/(AVERAGE(E256:I256))</f>
        <v>0.0036133982672106324</v>
      </c>
      <c r="K256" s="45"/>
      <c r="L256" s="26"/>
      <c r="M256" s="82"/>
    </row>
    <row r="257" spans="1:13" ht="16.5" customHeight="1" thickBot="1">
      <c r="A257" s="26"/>
      <c r="B257" s="7"/>
      <c r="C257" s="92" t="s">
        <v>45</v>
      </c>
      <c r="D257" s="45">
        <v>7993</v>
      </c>
      <c r="E257" s="123">
        <v>41.4</v>
      </c>
      <c r="F257" s="56">
        <v>21.6</v>
      </c>
      <c r="G257" s="56">
        <v>15.9</v>
      </c>
      <c r="H257" s="56">
        <v>12.1</v>
      </c>
      <c r="I257" s="103">
        <v>9</v>
      </c>
      <c r="J257" s="98">
        <f>1-(E257*F257*G257*H257*I257)^(1/5)/(AVERAGE(E257:I257))</f>
        <v>0.13513997557321777</v>
      </c>
      <c r="K257" s="77"/>
      <c r="L257" s="78"/>
      <c r="M257" s="78"/>
    </row>
    <row r="258" spans="1:13" ht="16.5" customHeight="1" thickBot="1">
      <c r="A258" s="26"/>
      <c r="B258" s="7"/>
      <c r="C258" s="92" t="s">
        <v>46</v>
      </c>
      <c r="D258" s="45">
        <v>5946</v>
      </c>
      <c r="E258" s="127">
        <v>35.3</v>
      </c>
      <c r="F258" s="59">
        <v>26.3</v>
      </c>
      <c r="G258" s="59">
        <v>18.4</v>
      </c>
      <c r="H258" s="59">
        <v>11.9</v>
      </c>
      <c r="I258" s="111">
        <v>8.1</v>
      </c>
      <c r="J258" s="98">
        <f>1-(E258*F258*G258*H258*I258)^(1/5)/(AVERAGE(E258:I258))</f>
        <v>0.12443971133662024</v>
      </c>
      <c r="K258" s="79"/>
      <c r="L258" s="80"/>
      <c r="M258" s="80"/>
    </row>
    <row r="259" spans="1:13" ht="16.5" customHeight="1" thickBot="1">
      <c r="A259" s="26"/>
      <c r="B259" s="93" t="s">
        <v>47</v>
      </c>
      <c r="C259" s="101"/>
      <c r="D259" s="45"/>
      <c r="E259" s="79"/>
      <c r="F259" s="79"/>
      <c r="G259" s="79"/>
      <c r="H259" s="79"/>
      <c r="I259" s="79"/>
      <c r="J259" s="79"/>
      <c r="K259" s="79"/>
      <c r="L259" s="80"/>
      <c r="M259" s="80"/>
    </row>
    <row r="260" spans="1:13" ht="15" thickBot="1">
      <c r="A260" s="26"/>
      <c r="B260" s="45"/>
      <c r="C260" s="101" t="s">
        <v>48</v>
      </c>
      <c r="D260" s="7">
        <v>5614</v>
      </c>
      <c r="E260" s="30">
        <v>45.3</v>
      </c>
      <c r="F260" s="83">
        <v>29.4</v>
      </c>
      <c r="G260" s="83">
        <v>15.8</v>
      </c>
      <c r="H260" s="83">
        <v>6.3</v>
      </c>
      <c r="I260" s="84">
        <v>3.2</v>
      </c>
      <c r="J260" s="98">
        <f aca="true" t="shared" si="7" ref="J260:J267">1-(E260*F260*G260*H260*I260)^(1/5)/(AVERAGE(E260:I260))</f>
        <v>0.3324425703901803</v>
      </c>
      <c r="K260" s="79"/>
      <c r="L260" s="80"/>
      <c r="M260" s="80"/>
    </row>
    <row r="261" spans="1:13" ht="15" thickBot="1">
      <c r="A261" s="26"/>
      <c r="B261" s="45"/>
      <c r="C261" s="101" t="s">
        <v>49</v>
      </c>
      <c r="D261" s="7">
        <v>21340</v>
      </c>
      <c r="E261" s="34">
        <v>19.5</v>
      </c>
      <c r="F261" s="85">
        <v>23.9</v>
      </c>
      <c r="G261" s="85">
        <v>23.9</v>
      </c>
      <c r="H261" s="85">
        <v>20.9</v>
      </c>
      <c r="I261" s="86">
        <v>11.8</v>
      </c>
      <c r="J261" s="98">
        <f t="shared" si="7"/>
        <v>0.030066977440656673</v>
      </c>
      <c r="K261" s="45"/>
      <c r="L261" s="26"/>
      <c r="M261" s="82"/>
    </row>
    <row r="262" spans="1:13" ht="15" thickBot="1">
      <c r="A262" s="26"/>
      <c r="B262" s="45"/>
      <c r="C262" s="101" t="s">
        <v>50</v>
      </c>
      <c r="D262" s="7">
        <v>4408</v>
      </c>
      <c r="E262" s="34">
        <v>11.8</v>
      </c>
      <c r="F262" s="85">
        <v>15.8</v>
      </c>
      <c r="G262" s="85">
        <v>22.6</v>
      </c>
      <c r="H262" s="85">
        <v>28.2</v>
      </c>
      <c r="I262" s="86">
        <v>21.7</v>
      </c>
      <c r="J262" s="98">
        <f t="shared" si="7"/>
        <v>0.04323076526264813</v>
      </c>
      <c r="K262" s="45"/>
      <c r="L262" s="26"/>
      <c r="M262" s="82"/>
    </row>
    <row r="263" spans="1:13" ht="15" thickBot="1">
      <c r="A263" s="26"/>
      <c r="B263" s="45"/>
      <c r="C263" s="101" t="s">
        <v>51</v>
      </c>
      <c r="D263" s="7">
        <v>9673</v>
      </c>
      <c r="E263" s="34">
        <v>5.6</v>
      </c>
      <c r="F263" s="85">
        <v>9.3</v>
      </c>
      <c r="G263" s="85">
        <v>16.7</v>
      </c>
      <c r="H263" s="85">
        <v>27.1</v>
      </c>
      <c r="I263" s="86">
        <v>41.3</v>
      </c>
      <c r="J263" s="98">
        <f t="shared" si="7"/>
        <v>0.21180919847491264</v>
      </c>
      <c r="K263" s="77"/>
      <c r="L263" s="78"/>
      <c r="M263" s="78"/>
    </row>
    <row r="264" spans="1:13" ht="15" thickBot="1">
      <c r="A264" s="26"/>
      <c r="B264" s="45"/>
      <c r="C264" s="101" t="s">
        <v>52</v>
      </c>
      <c r="D264" s="7">
        <v>3687</v>
      </c>
      <c r="E264" s="34">
        <v>3.3</v>
      </c>
      <c r="F264" s="85">
        <v>6.8</v>
      </c>
      <c r="G264" s="85">
        <v>13.4</v>
      </c>
      <c r="H264" s="85">
        <v>24.5</v>
      </c>
      <c r="I264" s="86">
        <v>52</v>
      </c>
      <c r="J264" s="98">
        <f t="shared" si="7"/>
        <v>0.3459221832881798</v>
      </c>
      <c r="K264" s="79"/>
      <c r="L264" s="80"/>
      <c r="M264" s="80"/>
    </row>
    <row r="265" spans="1:13" ht="15" thickBot="1">
      <c r="A265" s="26"/>
      <c r="B265" s="45"/>
      <c r="C265" s="101" t="s">
        <v>53</v>
      </c>
      <c r="D265" s="7">
        <v>1297</v>
      </c>
      <c r="E265" s="34">
        <v>2.7</v>
      </c>
      <c r="F265" s="85">
        <v>5.2</v>
      </c>
      <c r="G265" s="85">
        <v>6.8</v>
      </c>
      <c r="H265" s="85">
        <v>17</v>
      </c>
      <c r="I265" s="86">
        <v>68.3</v>
      </c>
      <c r="J265" s="98">
        <f t="shared" si="7"/>
        <v>0.4895900482870579</v>
      </c>
      <c r="K265" s="79"/>
      <c r="L265" s="80"/>
      <c r="M265" s="80"/>
    </row>
    <row r="266" spans="1:13" ht="15" thickBot="1">
      <c r="A266" s="26"/>
      <c r="B266" s="45"/>
      <c r="C266" s="101" t="s">
        <v>54</v>
      </c>
      <c r="D266" s="7">
        <v>918</v>
      </c>
      <c r="E266" s="34">
        <v>2.6</v>
      </c>
      <c r="F266" s="85">
        <v>6.5</v>
      </c>
      <c r="G266" s="85">
        <v>10.6</v>
      </c>
      <c r="H266" s="85">
        <v>16</v>
      </c>
      <c r="I266" s="86">
        <v>64.3</v>
      </c>
      <c r="J266" s="98">
        <f t="shared" si="7"/>
        <v>0.4349658336498987</v>
      </c>
      <c r="K266" s="79"/>
      <c r="L266" s="80"/>
      <c r="M266" s="80"/>
    </row>
    <row r="267" spans="1:13" ht="15" thickBot="1">
      <c r="A267" s="26"/>
      <c r="B267" s="45"/>
      <c r="C267" s="101" t="s">
        <v>130</v>
      </c>
      <c r="D267" s="7"/>
      <c r="E267" s="87">
        <v>18.6</v>
      </c>
      <c r="F267" s="88">
        <v>19.7</v>
      </c>
      <c r="G267" s="88">
        <v>20.2</v>
      </c>
      <c r="H267" s="88">
        <v>20.7</v>
      </c>
      <c r="I267" s="89">
        <v>20.8</v>
      </c>
      <c r="J267" s="98">
        <f t="shared" si="7"/>
        <v>0.0008220339290554435</v>
      </c>
      <c r="K267" s="79"/>
      <c r="L267" s="80"/>
      <c r="M267" s="80"/>
    </row>
    <row r="268" spans="1:13" ht="16.5" customHeight="1">
      <c r="A268" s="26"/>
      <c r="B268" s="45"/>
      <c r="C268" s="93" t="s">
        <v>9</v>
      </c>
      <c r="D268" s="45"/>
      <c r="E268" s="79"/>
      <c r="F268" s="79"/>
      <c r="G268" s="79"/>
      <c r="H268" s="79"/>
      <c r="I268" s="79"/>
      <c r="J268" s="79"/>
      <c r="K268" s="79"/>
      <c r="L268" s="80"/>
      <c r="M268" s="80"/>
    </row>
    <row r="269" spans="1:13" ht="13.5">
      <c r="A269" s="26"/>
      <c r="B269" s="45"/>
      <c r="C269" s="4"/>
      <c r="D269" s="4"/>
      <c r="E269" s="45"/>
      <c r="F269" s="45"/>
      <c r="G269" s="45"/>
      <c r="H269" s="45"/>
      <c r="I269" s="45"/>
      <c r="J269" s="45"/>
      <c r="K269" s="45"/>
      <c r="L269" s="26"/>
      <c r="M269" s="26"/>
    </row>
    <row r="270" spans="1:13" ht="13.5">
      <c r="A270" s="26"/>
      <c r="B270" s="45"/>
      <c r="C270" s="4"/>
      <c r="D270" s="4"/>
      <c r="E270" s="45"/>
      <c r="F270" s="45"/>
      <c r="G270" s="45"/>
      <c r="H270" s="45"/>
      <c r="I270" s="45"/>
      <c r="J270" s="45"/>
      <c r="K270" s="45"/>
      <c r="L270" s="26"/>
      <c r="M270" s="26"/>
    </row>
    <row r="271" spans="1:13" ht="13.5">
      <c r="A271" s="26"/>
      <c r="B271" s="45"/>
      <c r="C271" s="4"/>
      <c r="D271" s="4"/>
      <c r="E271" s="45"/>
      <c r="F271" s="45"/>
      <c r="G271" s="45"/>
      <c r="H271" s="45"/>
      <c r="I271" s="45"/>
      <c r="J271" s="45"/>
      <c r="K271" s="45"/>
      <c r="L271" s="26"/>
      <c r="M271" s="26"/>
    </row>
    <row r="272" spans="1:13" ht="13.5">
      <c r="A272" s="26"/>
      <c r="B272" s="45"/>
      <c r="C272" s="4"/>
      <c r="D272" s="4"/>
      <c r="E272" s="45"/>
      <c r="F272" s="45"/>
      <c r="G272" s="45"/>
      <c r="H272" s="45"/>
      <c r="I272" s="45"/>
      <c r="J272" s="45"/>
      <c r="K272" s="45"/>
      <c r="L272" s="26"/>
      <c r="M272" s="26"/>
    </row>
    <row r="273" spans="1:13" ht="13.5">
      <c r="A273" s="26"/>
      <c r="B273" s="45"/>
      <c r="C273" s="4"/>
      <c r="D273" s="4"/>
      <c r="E273" s="45"/>
      <c r="F273" s="45"/>
      <c r="G273" s="45"/>
      <c r="H273" s="45"/>
      <c r="I273" s="45"/>
      <c r="J273" s="45"/>
      <c r="K273" s="45"/>
      <c r="L273" s="26"/>
      <c r="M273" s="26"/>
    </row>
    <row r="274" spans="1:13" ht="13.5">
      <c r="A274" s="26"/>
      <c r="B274" s="45"/>
      <c r="C274" s="4"/>
      <c r="D274" s="4"/>
      <c r="E274" s="45"/>
      <c r="F274" s="45"/>
      <c r="G274" s="45"/>
      <c r="H274" s="45"/>
      <c r="I274" s="45"/>
      <c r="J274" s="45"/>
      <c r="K274" s="45"/>
      <c r="L274" s="26"/>
      <c r="M274" s="26"/>
    </row>
    <row r="275" spans="1:13" ht="13.5">
      <c r="A275" s="26"/>
      <c r="B275" s="45"/>
      <c r="C275" s="4"/>
      <c r="D275" s="4"/>
      <c r="E275" s="45"/>
      <c r="F275" s="45"/>
      <c r="G275" s="45"/>
      <c r="H275" s="45"/>
      <c r="I275" s="45"/>
      <c r="J275" s="45"/>
      <c r="K275" s="45"/>
      <c r="L275" s="26"/>
      <c r="M275" s="26"/>
    </row>
    <row r="276" spans="1:13" s="6" customFormat="1" ht="16.5" customHeight="1" thickBot="1">
      <c r="A276" s="93" t="s">
        <v>55</v>
      </c>
      <c r="B276" s="22"/>
      <c r="C276" s="22"/>
      <c r="D276" s="7"/>
      <c r="E276" s="7"/>
      <c r="F276" s="7"/>
      <c r="G276" s="7"/>
      <c r="H276" s="7"/>
      <c r="I276" s="7"/>
      <c r="J276" s="90" t="s">
        <v>56</v>
      </c>
      <c r="K276" s="7"/>
      <c r="L276" s="7"/>
      <c r="M276" s="7"/>
    </row>
    <row r="277" spans="1:13" ht="15" thickBot="1">
      <c r="A277" s="45"/>
      <c r="B277" s="91" t="s">
        <v>57</v>
      </c>
      <c r="C277" s="90" t="s">
        <v>58</v>
      </c>
      <c r="D277" s="73" t="s">
        <v>59</v>
      </c>
      <c r="E277" s="73" t="s">
        <v>60</v>
      </c>
      <c r="F277" s="73" t="s">
        <v>60</v>
      </c>
      <c r="G277" s="73" t="s">
        <v>60</v>
      </c>
      <c r="H277" s="73" t="s">
        <v>35</v>
      </c>
      <c r="I277" s="175" t="s">
        <v>61</v>
      </c>
      <c r="J277" s="90" t="s">
        <v>62</v>
      </c>
      <c r="K277" s="93" t="s">
        <v>117</v>
      </c>
      <c r="L277" s="45"/>
      <c r="M277" s="45"/>
    </row>
    <row r="278" spans="1:13" ht="15" thickBot="1">
      <c r="A278" s="45"/>
      <c r="B278" s="94">
        <v>1989</v>
      </c>
      <c r="C278" s="95" t="s">
        <v>63</v>
      </c>
      <c r="D278" s="96">
        <v>9.2</v>
      </c>
      <c r="E278" s="96">
        <v>13.8</v>
      </c>
      <c r="F278" s="96">
        <v>17.9</v>
      </c>
      <c r="G278" s="96">
        <v>23</v>
      </c>
      <c r="H278" s="97">
        <v>36.1</v>
      </c>
      <c r="I278" s="98">
        <f aca="true" t="shared" si="8" ref="I278:I319">1-(D278*E278*F278*G278*H278)^(1/5)/(AVERAGE(D278:H278))</f>
        <v>0.10025177022437448</v>
      </c>
      <c r="J278" s="99">
        <v>4880</v>
      </c>
      <c r="K278" s="100">
        <f aca="true" t="shared" si="9" ref="K278:K319">I278*10000</f>
        <v>1002.5177022437448</v>
      </c>
      <c r="L278" s="45"/>
      <c r="M278" s="45"/>
    </row>
    <row r="279" spans="1:13" ht="15" thickBot="1">
      <c r="A279" s="81"/>
      <c r="B279" s="101" t="s">
        <v>65</v>
      </c>
      <c r="C279" s="102" t="s">
        <v>66</v>
      </c>
      <c r="D279" s="56">
        <v>9.5</v>
      </c>
      <c r="E279" s="56">
        <v>13.4</v>
      </c>
      <c r="F279" s="56">
        <v>17</v>
      </c>
      <c r="G279" s="56">
        <v>21.6</v>
      </c>
      <c r="H279" s="103">
        <v>38.6</v>
      </c>
      <c r="I279" s="98">
        <f t="shared" si="8"/>
        <v>0.1091602178829475</v>
      </c>
      <c r="J279" s="104">
        <v>1230</v>
      </c>
      <c r="K279" s="100">
        <f t="shared" si="9"/>
        <v>1091.602178829475</v>
      </c>
      <c r="L279" s="45"/>
      <c r="M279" s="45"/>
    </row>
    <row r="280" spans="1:13" ht="15" thickBot="1">
      <c r="A280" s="45"/>
      <c r="B280" s="101" t="s">
        <v>68</v>
      </c>
      <c r="C280" s="102" t="s">
        <v>69</v>
      </c>
      <c r="D280" s="56">
        <v>9.7</v>
      </c>
      <c r="E280" s="105">
        <v>13.1</v>
      </c>
      <c r="F280" s="105">
        <v>16.7</v>
      </c>
      <c r="G280" s="105">
        <v>21.6</v>
      </c>
      <c r="H280" s="106">
        <v>38.9</v>
      </c>
      <c r="I280" s="98">
        <f t="shared" si="8"/>
        <v>0.11038402084121957</v>
      </c>
      <c r="J280" s="107">
        <v>770</v>
      </c>
      <c r="K280" s="100">
        <f t="shared" si="9"/>
        <v>1103.8402084121956</v>
      </c>
      <c r="L280" s="45"/>
      <c r="M280" s="45"/>
    </row>
    <row r="281" spans="1:13" ht="15" thickBot="1">
      <c r="A281" s="45"/>
      <c r="B281" s="94">
        <v>1988</v>
      </c>
      <c r="C281" s="102" t="s">
        <v>70</v>
      </c>
      <c r="D281" s="105">
        <v>8.3</v>
      </c>
      <c r="E281" s="105">
        <v>13.7</v>
      </c>
      <c r="F281" s="105">
        <v>18.1</v>
      </c>
      <c r="G281" s="105">
        <v>23.4</v>
      </c>
      <c r="H281" s="106">
        <v>36.3</v>
      </c>
      <c r="I281" s="98">
        <f t="shared" si="8"/>
        <v>0.11210950583393975</v>
      </c>
      <c r="J281" s="99">
        <v>13170</v>
      </c>
      <c r="K281" s="100">
        <f t="shared" si="9"/>
        <v>1121.0950583393974</v>
      </c>
      <c r="L281" s="45"/>
      <c r="M281" s="45"/>
    </row>
    <row r="282" spans="1:13" ht="15" thickBot="1">
      <c r="A282" s="45"/>
      <c r="B282" s="94">
        <v>1979</v>
      </c>
      <c r="C282" s="102" t="s">
        <v>72</v>
      </c>
      <c r="D282" s="105">
        <v>8.7</v>
      </c>
      <c r="E282" s="105">
        <v>13.2</v>
      </c>
      <c r="F282" s="105">
        <v>17.5</v>
      </c>
      <c r="G282" s="105">
        <v>23.1</v>
      </c>
      <c r="H282" s="106">
        <v>37.5</v>
      </c>
      <c r="I282" s="98">
        <f t="shared" si="8"/>
        <v>0.11462979987787103</v>
      </c>
      <c r="J282" s="99">
        <v>20160</v>
      </c>
      <c r="K282" s="100">
        <f t="shared" si="9"/>
        <v>1146.2979987787103</v>
      </c>
      <c r="L282" s="74"/>
      <c r="M282" s="45"/>
    </row>
    <row r="283" spans="1:13" ht="15" thickBot="1">
      <c r="A283" s="45"/>
      <c r="B283" s="94" t="s">
        <v>74</v>
      </c>
      <c r="C283" s="102" t="s">
        <v>75</v>
      </c>
      <c r="D283" s="105">
        <v>7.9</v>
      </c>
      <c r="E283" s="105">
        <v>13.7</v>
      </c>
      <c r="F283" s="105">
        <v>18.6</v>
      </c>
      <c r="G283" s="105">
        <v>23.8</v>
      </c>
      <c r="H283" s="106">
        <v>36</v>
      </c>
      <c r="I283" s="98">
        <f t="shared" si="8"/>
        <v>0.11627321876865016</v>
      </c>
      <c r="J283" s="99">
        <v>18160</v>
      </c>
      <c r="K283" s="100">
        <f t="shared" si="9"/>
        <v>1162.7321876865014</v>
      </c>
      <c r="L283" s="81"/>
      <c r="M283" s="45"/>
    </row>
    <row r="284" spans="1:13" ht="15" thickBot="1">
      <c r="A284" s="45"/>
      <c r="B284" s="94">
        <v>1988</v>
      </c>
      <c r="C284" s="102" t="s">
        <v>76</v>
      </c>
      <c r="D284" s="105">
        <v>8.2</v>
      </c>
      <c r="E284" s="105">
        <v>13.1</v>
      </c>
      <c r="F284" s="105">
        <v>18.1</v>
      </c>
      <c r="G284" s="105">
        <v>23.7</v>
      </c>
      <c r="H284" s="106">
        <v>36.9</v>
      </c>
      <c r="I284" s="98">
        <f t="shared" si="8"/>
        <v>0.11879350122535581</v>
      </c>
      <c r="J284" s="99">
        <v>17560</v>
      </c>
      <c r="K284" s="100">
        <f t="shared" si="9"/>
        <v>1187.9350122535582</v>
      </c>
      <c r="L284" s="81"/>
      <c r="M284" s="45"/>
    </row>
    <row r="285" spans="1:13" ht="15" thickBot="1">
      <c r="A285" s="45"/>
      <c r="B285" s="101">
        <v>1990</v>
      </c>
      <c r="C285" s="102" t="s">
        <v>78</v>
      </c>
      <c r="D285" s="105">
        <v>8.9</v>
      </c>
      <c r="E285" s="105">
        <v>13.1</v>
      </c>
      <c r="F285" s="105">
        <v>16.9</v>
      </c>
      <c r="G285" s="105">
        <v>21.7</v>
      </c>
      <c r="H285" s="106">
        <v>39.3</v>
      </c>
      <c r="I285" s="98">
        <f t="shared" si="8"/>
        <v>0.11999614563674765</v>
      </c>
      <c r="J285" s="107">
        <v>2810</v>
      </c>
      <c r="K285" s="100">
        <f t="shared" si="9"/>
        <v>1199.9614563674766</v>
      </c>
      <c r="L285" s="108"/>
      <c r="M285" s="45"/>
    </row>
    <row r="286" spans="1:13" ht="15" thickBot="1">
      <c r="A286" s="45"/>
      <c r="B286" s="94">
        <v>1981</v>
      </c>
      <c r="C286" s="102" t="s">
        <v>80</v>
      </c>
      <c r="D286" s="105">
        <v>8</v>
      </c>
      <c r="E286" s="105">
        <v>13.2</v>
      </c>
      <c r="F286" s="105">
        <v>17.41</v>
      </c>
      <c r="G286" s="105">
        <v>24.5</v>
      </c>
      <c r="H286" s="106">
        <v>36.9</v>
      </c>
      <c r="I286" s="98">
        <f t="shared" si="8"/>
        <v>0.12288284533470661</v>
      </c>
      <c r="J286" s="99">
        <v>17610</v>
      </c>
      <c r="K286" s="100">
        <f t="shared" si="9"/>
        <v>1228.8284533470662</v>
      </c>
      <c r="L286" s="108"/>
      <c r="M286" s="45"/>
    </row>
    <row r="287" spans="1:13" ht="15" thickBot="1">
      <c r="A287" s="45"/>
      <c r="B287" s="101">
        <v>1991</v>
      </c>
      <c r="C287" s="102" t="s">
        <v>82</v>
      </c>
      <c r="D287" s="105">
        <v>8.4</v>
      </c>
      <c r="E287" s="105">
        <v>12.9</v>
      </c>
      <c r="F287" s="105">
        <v>16.9</v>
      </c>
      <c r="G287" s="105">
        <v>22.2</v>
      </c>
      <c r="H287" s="106">
        <v>39.7</v>
      </c>
      <c r="I287" s="98">
        <f t="shared" si="8"/>
        <v>0.1288042195426362</v>
      </c>
      <c r="J287" s="107">
        <v>2130</v>
      </c>
      <c r="K287" s="100">
        <f t="shared" si="9"/>
        <v>1288.042195426362</v>
      </c>
      <c r="L287" s="108"/>
      <c r="M287" s="45"/>
    </row>
    <row r="288" spans="1:13" ht="15" thickBot="1">
      <c r="A288" s="45"/>
      <c r="B288" s="101" t="s">
        <v>84</v>
      </c>
      <c r="C288" s="102" t="s">
        <v>73</v>
      </c>
      <c r="D288" s="105">
        <v>8.8</v>
      </c>
      <c r="E288" s="105">
        <v>12.5</v>
      </c>
      <c r="F288" s="105">
        <v>16.2</v>
      </c>
      <c r="G288" s="105">
        <v>21.3</v>
      </c>
      <c r="H288" s="106">
        <v>41.3</v>
      </c>
      <c r="I288" s="98">
        <f t="shared" si="8"/>
        <v>0.1338693690517716</v>
      </c>
      <c r="J288" s="107">
        <v>1210</v>
      </c>
      <c r="K288" s="100">
        <f t="shared" si="9"/>
        <v>1338.693690517716</v>
      </c>
      <c r="L288" s="108"/>
      <c r="M288" s="45"/>
    </row>
    <row r="289" spans="1:13" ht="15" thickBot="1">
      <c r="A289" s="45"/>
      <c r="B289" s="101" t="s">
        <v>86</v>
      </c>
      <c r="C289" s="102" t="s">
        <v>64</v>
      </c>
      <c r="D289" s="56">
        <v>8.6</v>
      </c>
      <c r="E289" s="56">
        <v>12.7</v>
      </c>
      <c r="F289" s="56">
        <v>16.4</v>
      </c>
      <c r="G289" s="56">
        <v>21.1</v>
      </c>
      <c r="H289" s="103">
        <v>41.3</v>
      </c>
      <c r="I289" s="98">
        <f t="shared" si="8"/>
        <v>0.13461047845513108</v>
      </c>
      <c r="J289" s="104">
        <v>340</v>
      </c>
      <c r="K289" s="100">
        <f t="shared" si="9"/>
        <v>1346.1047845513108</v>
      </c>
      <c r="L289" s="108"/>
      <c r="M289" s="45"/>
    </row>
    <row r="290" spans="1:13" ht="15" thickBot="1">
      <c r="A290" s="45"/>
      <c r="B290" s="101" t="s">
        <v>84</v>
      </c>
      <c r="C290" s="102" t="s">
        <v>71</v>
      </c>
      <c r="D290" s="56">
        <v>8.5</v>
      </c>
      <c r="E290" s="56">
        <v>12.1</v>
      </c>
      <c r="F290" s="56">
        <v>16</v>
      </c>
      <c r="G290" s="56">
        <v>21.5</v>
      </c>
      <c r="H290" s="103">
        <v>41.9</v>
      </c>
      <c r="I290" s="98">
        <f t="shared" si="8"/>
        <v>0.1426357774028686</v>
      </c>
      <c r="J290" s="104">
        <v>1070</v>
      </c>
      <c r="K290" s="100">
        <f t="shared" si="9"/>
        <v>1426.357774028686</v>
      </c>
      <c r="L290" s="108"/>
      <c r="M290" s="45"/>
    </row>
    <row r="291" spans="1:13" ht="15" thickBot="1">
      <c r="A291" s="45"/>
      <c r="B291" s="94">
        <v>1979</v>
      </c>
      <c r="C291" s="102" t="s">
        <v>88</v>
      </c>
      <c r="D291" s="105">
        <v>6.2</v>
      </c>
      <c r="E291" s="105">
        <v>12.8</v>
      </c>
      <c r="F291" s="105">
        <v>18.9</v>
      </c>
      <c r="G291" s="105">
        <v>25.3</v>
      </c>
      <c r="H291" s="106">
        <v>36.7</v>
      </c>
      <c r="I291" s="98">
        <f t="shared" si="8"/>
        <v>0.15243205008711336</v>
      </c>
      <c r="J291" s="99">
        <v>18040</v>
      </c>
      <c r="K291" s="100">
        <f t="shared" si="9"/>
        <v>1524.3205008711336</v>
      </c>
      <c r="L291" s="108"/>
      <c r="M291" s="45"/>
    </row>
    <row r="292" spans="1:13" ht="15" thickBot="1">
      <c r="A292" s="45"/>
      <c r="B292" s="94">
        <v>1988</v>
      </c>
      <c r="C292" s="102" t="s">
        <v>89</v>
      </c>
      <c r="D292" s="105">
        <v>7.4</v>
      </c>
      <c r="E292" s="105">
        <v>12.3</v>
      </c>
      <c r="F292" s="105">
        <v>16.3</v>
      </c>
      <c r="G292" s="105">
        <v>21.8</v>
      </c>
      <c r="H292" s="106">
        <v>42.2</v>
      </c>
      <c r="I292" s="98">
        <f t="shared" si="8"/>
        <v>0.15668722298462945</v>
      </c>
      <c r="J292" s="99">
        <v>8950</v>
      </c>
      <c r="K292" s="100">
        <f t="shared" si="9"/>
        <v>1566.8722298462944</v>
      </c>
      <c r="L292" s="108"/>
      <c r="M292" s="45"/>
    </row>
    <row r="293" spans="1:13" ht="15" thickBot="1">
      <c r="A293" s="45"/>
      <c r="B293" s="94">
        <v>1988</v>
      </c>
      <c r="C293" s="102" t="s">
        <v>91</v>
      </c>
      <c r="D293" s="105">
        <v>7</v>
      </c>
      <c r="E293" s="105">
        <v>11.8</v>
      </c>
      <c r="F293" s="105">
        <v>17.1</v>
      </c>
      <c r="G293" s="105">
        <v>23.9</v>
      </c>
      <c r="H293" s="106">
        <v>40.3</v>
      </c>
      <c r="I293" s="98">
        <f t="shared" si="8"/>
        <v>0.15807821375683662</v>
      </c>
      <c r="J293" s="99">
        <v>20610</v>
      </c>
      <c r="K293" s="100">
        <f t="shared" si="9"/>
        <v>1580.7821375683661</v>
      </c>
      <c r="L293" s="45"/>
      <c r="M293" s="45"/>
    </row>
    <row r="294" spans="1:13" ht="15" thickBot="1">
      <c r="A294" s="45"/>
      <c r="B294" s="101">
        <v>1988</v>
      </c>
      <c r="C294" s="102" t="s">
        <v>81</v>
      </c>
      <c r="D294" s="105">
        <v>7.3</v>
      </c>
      <c r="E294" s="105">
        <v>11.9</v>
      </c>
      <c r="F294" s="105">
        <v>16.3</v>
      </c>
      <c r="G294" s="105">
        <v>22.3</v>
      </c>
      <c r="H294" s="106">
        <v>42.2</v>
      </c>
      <c r="I294" s="98">
        <f t="shared" si="8"/>
        <v>0.16072371370218863</v>
      </c>
      <c r="J294" s="107">
        <v>1640</v>
      </c>
      <c r="K294" s="100">
        <f t="shared" si="9"/>
        <v>1607.2371370218864</v>
      </c>
      <c r="L294" s="45"/>
      <c r="M294" s="45"/>
    </row>
    <row r="295" spans="1:13" ht="15" thickBot="1">
      <c r="A295" s="45"/>
      <c r="B295" s="94">
        <v>1986</v>
      </c>
      <c r="C295" s="102" t="s">
        <v>93</v>
      </c>
      <c r="D295" s="105">
        <v>6.8</v>
      </c>
      <c r="E295" s="105">
        <v>12</v>
      </c>
      <c r="F295" s="105">
        <v>16.7</v>
      </c>
      <c r="G295" s="105">
        <v>23.5</v>
      </c>
      <c r="H295" s="106">
        <v>41</v>
      </c>
      <c r="I295" s="98">
        <f t="shared" si="8"/>
        <v>0.1631999950068762</v>
      </c>
      <c r="J295" s="99">
        <v>17730</v>
      </c>
      <c r="K295" s="100">
        <f t="shared" si="9"/>
        <v>1631.999950068762</v>
      </c>
      <c r="L295" s="45"/>
      <c r="M295" s="45"/>
    </row>
    <row r="296" spans="1:13" ht="15" thickBot="1">
      <c r="A296" s="45"/>
      <c r="B296" s="94">
        <v>1979</v>
      </c>
      <c r="C296" s="102" t="s">
        <v>95</v>
      </c>
      <c r="D296" s="105">
        <v>6</v>
      </c>
      <c r="E296" s="105">
        <v>12.1</v>
      </c>
      <c r="F296" s="105">
        <v>17.8</v>
      </c>
      <c r="G296" s="105">
        <v>24.5</v>
      </c>
      <c r="H296" s="106">
        <v>39.6</v>
      </c>
      <c r="I296" s="98">
        <f t="shared" si="8"/>
        <v>0.17088727048626262</v>
      </c>
      <c r="J296" s="99">
        <v>14600</v>
      </c>
      <c r="K296" s="100">
        <f t="shared" si="9"/>
        <v>1708.8727048626263</v>
      </c>
      <c r="L296" s="15"/>
      <c r="M296" s="45"/>
    </row>
    <row r="297" spans="1:13" ht="15" thickBot="1">
      <c r="A297" s="45"/>
      <c r="B297" s="94">
        <v>1981</v>
      </c>
      <c r="C297" s="102" t="s">
        <v>97</v>
      </c>
      <c r="D297" s="105">
        <v>5.4</v>
      </c>
      <c r="E297" s="105">
        <v>12</v>
      </c>
      <c r="F297" s="105">
        <v>18.4</v>
      </c>
      <c r="G297" s="105">
        <v>25.6</v>
      </c>
      <c r="H297" s="106">
        <v>38.6</v>
      </c>
      <c r="I297" s="98">
        <f t="shared" si="8"/>
        <v>0.18113176587596613</v>
      </c>
      <c r="J297" s="99">
        <v>18650</v>
      </c>
      <c r="K297" s="100">
        <f t="shared" si="9"/>
        <v>1811.3176587596613</v>
      </c>
      <c r="L297" s="15"/>
      <c r="M297" s="45"/>
    </row>
    <row r="298" spans="1:13" ht="15" thickBot="1">
      <c r="A298" s="45"/>
      <c r="B298" s="101">
        <v>1990</v>
      </c>
      <c r="C298" s="102" t="s">
        <v>85</v>
      </c>
      <c r="D298" s="105">
        <v>6.4</v>
      </c>
      <c r="E298" s="105">
        <v>11</v>
      </c>
      <c r="F298" s="105">
        <v>16.4</v>
      </c>
      <c r="G298" s="105">
        <v>24.4</v>
      </c>
      <c r="H298" s="106">
        <v>41.8</v>
      </c>
      <c r="I298" s="98">
        <f t="shared" si="8"/>
        <v>0.18122131668447405</v>
      </c>
      <c r="J298" s="107">
        <v>1910</v>
      </c>
      <c r="K298" s="100">
        <f t="shared" si="9"/>
        <v>1812.2131668447405</v>
      </c>
      <c r="L298" s="15"/>
      <c r="M298" s="45"/>
    </row>
    <row r="299" spans="1:13" ht="15" thickBot="1">
      <c r="A299" s="45"/>
      <c r="B299" s="94">
        <v>1987</v>
      </c>
      <c r="C299" s="102" t="s">
        <v>100</v>
      </c>
      <c r="D299" s="105">
        <v>5.7</v>
      </c>
      <c r="E299" s="105">
        <v>11.8</v>
      </c>
      <c r="F299" s="105">
        <v>17.7</v>
      </c>
      <c r="G299" s="105">
        <v>24.6</v>
      </c>
      <c r="H299" s="106">
        <v>40.2</v>
      </c>
      <c r="I299" s="98">
        <f t="shared" si="8"/>
        <v>0.18125575139583727</v>
      </c>
      <c r="J299" s="99">
        <v>19720</v>
      </c>
      <c r="K299" s="100">
        <f t="shared" si="9"/>
        <v>1812.5575139583727</v>
      </c>
      <c r="L299" s="15"/>
      <c r="M299" s="45"/>
    </row>
    <row r="300" spans="1:13" ht="15" thickBot="1">
      <c r="A300" s="45"/>
      <c r="B300" s="94">
        <v>1989</v>
      </c>
      <c r="C300" s="102" t="s">
        <v>102</v>
      </c>
      <c r="D300" s="105">
        <v>5.6</v>
      </c>
      <c r="E300" s="105">
        <v>11.8</v>
      </c>
      <c r="F300" s="105">
        <v>17.2</v>
      </c>
      <c r="G300" s="105">
        <v>23.5</v>
      </c>
      <c r="H300" s="106">
        <v>41.9</v>
      </c>
      <c r="I300" s="98">
        <f t="shared" si="8"/>
        <v>0.18951295454390205</v>
      </c>
      <c r="J300" s="99">
        <v>19200</v>
      </c>
      <c r="K300" s="100">
        <f t="shared" si="9"/>
        <v>1895.1295454390204</v>
      </c>
      <c r="L300" s="15"/>
      <c r="M300" s="45"/>
    </row>
    <row r="301" spans="1:13" ht="15" thickBot="1">
      <c r="A301" s="45"/>
      <c r="B301" s="101">
        <v>1988</v>
      </c>
      <c r="C301" s="102" t="s">
        <v>96</v>
      </c>
      <c r="D301" s="105">
        <v>6.9</v>
      </c>
      <c r="E301" s="105">
        <v>11</v>
      </c>
      <c r="F301" s="105">
        <v>14.9</v>
      </c>
      <c r="G301" s="105">
        <v>20.7</v>
      </c>
      <c r="H301" s="106">
        <v>46.5</v>
      </c>
      <c r="I301" s="98">
        <f t="shared" si="8"/>
        <v>0.19399029169970627</v>
      </c>
      <c r="J301" s="107">
        <v>5740</v>
      </c>
      <c r="K301" s="100">
        <f t="shared" si="9"/>
        <v>1939.9029169970627</v>
      </c>
      <c r="L301" s="15"/>
      <c r="M301" s="45"/>
    </row>
    <row r="302" spans="1:13" ht="15" thickBot="1">
      <c r="A302" s="45"/>
      <c r="B302" s="94">
        <v>1982</v>
      </c>
      <c r="C302" s="102" t="s">
        <v>103</v>
      </c>
      <c r="D302" s="105">
        <v>5.2</v>
      </c>
      <c r="E302" s="105">
        <v>11.7</v>
      </c>
      <c r="F302" s="105">
        <v>16.4</v>
      </c>
      <c r="G302" s="105">
        <v>22.1</v>
      </c>
      <c r="H302" s="106">
        <v>44.6</v>
      </c>
      <c r="I302" s="98">
        <f t="shared" si="8"/>
        <v>0.2101910668930519</v>
      </c>
      <c r="J302" s="99">
        <v>22100</v>
      </c>
      <c r="K302" s="100">
        <f t="shared" si="9"/>
        <v>2101.910668930519</v>
      </c>
      <c r="L302" s="15"/>
      <c r="M302" s="45"/>
    </row>
    <row r="303" spans="1:13" ht="15" thickBot="1">
      <c r="A303" s="45"/>
      <c r="B303" s="101">
        <v>1990</v>
      </c>
      <c r="C303" s="102" t="s">
        <v>92</v>
      </c>
      <c r="D303" s="105">
        <v>5.9</v>
      </c>
      <c r="E303" s="105">
        <v>10.4</v>
      </c>
      <c r="F303" s="105">
        <v>15.3</v>
      </c>
      <c r="G303" s="105">
        <v>22.1</v>
      </c>
      <c r="H303" s="106">
        <v>46.3</v>
      </c>
      <c r="I303" s="98">
        <f t="shared" si="8"/>
        <v>0.2138959864437191</v>
      </c>
      <c r="J303" s="107">
        <v>5130</v>
      </c>
      <c r="K303" s="100">
        <f t="shared" si="9"/>
        <v>2138.959864437191</v>
      </c>
      <c r="L303" s="15"/>
      <c r="M303" s="45"/>
    </row>
    <row r="304" spans="1:13" ht="15" thickBot="1">
      <c r="A304" s="45"/>
      <c r="B304" s="101">
        <v>1988</v>
      </c>
      <c r="C304" s="102" t="s">
        <v>87</v>
      </c>
      <c r="D304" s="105">
        <v>6.5</v>
      </c>
      <c r="E304" s="105">
        <v>10.1</v>
      </c>
      <c r="F304" s="105">
        <v>14.4</v>
      </c>
      <c r="G304" s="105">
        <v>21.2</v>
      </c>
      <c r="H304" s="106">
        <v>47.8</v>
      </c>
      <c r="I304" s="98">
        <f t="shared" si="8"/>
        <v>0.21432632762136328</v>
      </c>
      <c r="J304" s="107">
        <v>2480</v>
      </c>
      <c r="K304" s="100">
        <f t="shared" si="9"/>
        <v>2143.2632762136327</v>
      </c>
      <c r="L304" s="15"/>
      <c r="M304" s="45"/>
    </row>
    <row r="305" spans="1:13" ht="15" thickBot="1">
      <c r="A305" s="45"/>
      <c r="B305" s="94">
        <v>1985</v>
      </c>
      <c r="C305" s="102" t="s">
        <v>106</v>
      </c>
      <c r="D305" s="105">
        <v>4.7</v>
      </c>
      <c r="E305" s="105">
        <v>11</v>
      </c>
      <c r="F305" s="105">
        <v>17.4</v>
      </c>
      <c r="G305" s="105">
        <v>25</v>
      </c>
      <c r="H305" s="106">
        <v>41.9</v>
      </c>
      <c r="I305" s="98">
        <f t="shared" si="8"/>
        <v>0.21691524557326625</v>
      </c>
      <c r="J305" s="99">
        <v>23120</v>
      </c>
      <c r="K305" s="100">
        <f t="shared" si="9"/>
        <v>2169.1524557326625</v>
      </c>
      <c r="L305" s="15"/>
      <c r="M305" s="45"/>
    </row>
    <row r="306" spans="1:13" ht="15" thickBot="1">
      <c r="A306" s="45"/>
      <c r="B306" s="94" t="s">
        <v>86</v>
      </c>
      <c r="C306" s="102" t="s">
        <v>104</v>
      </c>
      <c r="D306" s="105">
        <v>5.1</v>
      </c>
      <c r="E306" s="105">
        <v>10.8</v>
      </c>
      <c r="F306" s="105">
        <v>16.2</v>
      </c>
      <c r="G306" s="105">
        <v>23.2</v>
      </c>
      <c r="H306" s="106">
        <v>44.7</v>
      </c>
      <c r="I306" s="98">
        <f t="shared" si="8"/>
        <v>0.21975517806873812</v>
      </c>
      <c r="J306" s="99">
        <v>14400</v>
      </c>
      <c r="K306" s="100">
        <f t="shared" si="9"/>
        <v>2197.5517806873813</v>
      </c>
      <c r="L306" s="15"/>
      <c r="M306" s="45"/>
    </row>
    <row r="307" spans="1:13" ht="15" thickBot="1">
      <c r="A307" s="45"/>
      <c r="B307" s="94">
        <v>1980</v>
      </c>
      <c r="C307" s="102" t="s">
        <v>109</v>
      </c>
      <c r="D307" s="105">
        <v>5.4</v>
      </c>
      <c r="E307" s="105">
        <v>10.8</v>
      </c>
      <c r="F307" s="105">
        <v>15.2</v>
      </c>
      <c r="G307" s="105">
        <v>21.6</v>
      </c>
      <c r="H307" s="106">
        <v>47</v>
      </c>
      <c r="I307" s="98">
        <f t="shared" si="8"/>
        <v>0.22408786023663063</v>
      </c>
      <c r="J307" s="99">
        <v>20050</v>
      </c>
      <c r="K307" s="100">
        <f t="shared" si="9"/>
        <v>2240.8786023663065</v>
      </c>
      <c r="L307" s="15"/>
      <c r="M307" s="45"/>
    </row>
    <row r="308" spans="1:13" ht="15" thickBot="1">
      <c r="A308" s="45"/>
      <c r="B308" s="94">
        <v>1985</v>
      </c>
      <c r="C308" s="102" t="s">
        <v>108</v>
      </c>
      <c r="D308" s="105">
        <v>4.4</v>
      </c>
      <c r="E308" s="105">
        <v>11.1</v>
      </c>
      <c r="F308" s="105">
        <v>17.5</v>
      </c>
      <c r="G308" s="105">
        <v>24.8</v>
      </c>
      <c r="H308" s="106">
        <v>42.2</v>
      </c>
      <c r="I308" s="98">
        <f t="shared" si="8"/>
        <v>0.22502878532778414</v>
      </c>
      <c r="J308" s="99">
        <v>17350</v>
      </c>
      <c r="K308" s="100">
        <f t="shared" si="9"/>
        <v>2250.2878532778414</v>
      </c>
      <c r="L308" s="15"/>
      <c r="M308" s="45"/>
    </row>
    <row r="309" spans="1:13" ht="15" thickBot="1">
      <c r="A309" s="45"/>
      <c r="B309" s="94">
        <v>1988</v>
      </c>
      <c r="C309" s="102" t="s">
        <v>107</v>
      </c>
      <c r="D309" s="105">
        <v>4.6</v>
      </c>
      <c r="E309" s="105">
        <v>10</v>
      </c>
      <c r="F309" s="105">
        <v>16.8</v>
      </c>
      <c r="G309" s="105">
        <v>24.3</v>
      </c>
      <c r="H309" s="106">
        <v>44.3</v>
      </c>
      <c r="I309" s="98">
        <f t="shared" si="8"/>
        <v>0.23618984697138323</v>
      </c>
      <c r="J309" s="99">
        <v>16730</v>
      </c>
      <c r="K309" s="100">
        <f t="shared" si="9"/>
        <v>2361.898469713832</v>
      </c>
      <c r="L309" s="15"/>
      <c r="M309" s="45"/>
    </row>
    <row r="310" spans="1:13" ht="15" thickBot="1">
      <c r="A310" s="45"/>
      <c r="B310" s="101">
        <v>1988</v>
      </c>
      <c r="C310" s="102" t="s">
        <v>98</v>
      </c>
      <c r="D310" s="105">
        <v>6.1</v>
      </c>
      <c r="E310" s="105">
        <v>9.4</v>
      </c>
      <c r="F310" s="105">
        <v>13.5</v>
      </c>
      <c r="G310" s="105">
        <v>20.3</v>
      </c>
      <c r="H310" s="106">
        <v>50.7</v>
      </c>
      <c r="I310" s="98">
        <f t="shared" si="8"/>
        <v>0.24276776182520066</v>
      </c>
      <c r="J310" s="107">
        <v>5890</v>
      </c>
      <c r="K310" s="100">
        <f t="shared" si="9"/>
        <v>2427.6776182520066</v>
      </c>
      <c r="L310" s="15"/>
      <c r="M310" s="45"/>
    </row>
    <row r="311" spans="1:13" ht="15" thickBot="1">
      <c r="A311" s="45"/>
      <c r="B311" s="94" t="s">
        <v>110</v>
      </c>
      <c r="C311" s="102" t="s">
        <v>105</v>
      </c>
      <c r="D311" s="105">
        <v>5.1</v>
      </c>
      <c r="E311" s="105">
        <v>9.9</v>
      </c>
      <c r="F311" s="105">
        <v>14.6</v>
      </c>
      <c r="G311" s="105">
        <v>21.4</v>
      </c>
      <c r="H311" s="106">
        <v>48.9</v>
      </c>
      <c r="I311" s="98">
        <f t="shared" si="8"/>
        <v>0.24688605737429037</v>
      </c>
      <c r="J311" s="99">
        <v>16720</v>
      </c>
      <c r="K311" s="100">
        <f t="shared" si="9"/>
        <v>2468.860573742904</v>
      </c>
      <c r="L311" s="15"/>
      <c r="M311" s="45"/>
    </row>
    <row r="312" spans="1:13" ht="15" thickBot="1">
      <c r="A312" s="45"/>
      <c r="B312" s="101" t="s">
        <v>111</v>
      </c>
      <c r="C312" s="102" t="s">
        <v>90</v>
      </c>
      <c r="D312" s="105">
        <v>4.9</v>
      </c>
      <c r="E312" s="105">
        <v>9.2</v>
      </c>
      <c r="F312" s="105">
        <v>13.7</v>
      </c>
      <c r="G312" s="105">
        <v>21</v>
      </c>
      <c r="H312" s="106">
        <v>51.4</v>
      </c>
      <c r="I312" s="98">
        <f t="shared" si="8"/>
        <v>0.27074458861261663</v>
      </c>
      <c r="J312" s="107">
        <v>3080</v>
      </c>
      <c r="K312" s="100">
        <f t="shared" si="9"/>
        <v>2707.4458861261664</v>
      </c>
      <c r="L312" s="15"/>
      <c r="M312" s="45"/>
    </row>
    <row r="313" spans="1:13" ht="15" thickBot="1">
      <c r="A313" s="45"/>
      <c r="B313" s="101" t="s">
        <v>112</v>
      </c>
      <c r="C313" s="102" t="s">
        <v>79</v>
      </c>
      <c r="D313" s="105">
        <v>3.5</v>
      </c>
      <c r="E313" s="105">
        <v>10.7</v>
      </c>
      <c r="F313" s="105">
        <v>16.2</v>
      </c>
      <c r="G313" s="105">
        <v>23.3</v>
      </c>
      <c r="H313" s="106">
        <v>46.3</v>
      </c>
      <c r="I313" s="98">
        <f t="shared" si="8"/>
        <v>0.2719675217362385</v>
      </c>
      <c r="J313" s="107">
        <v>1380</v>
      </c>
      <c r="K313" s="100">
        <f t="shared" si="9"/>
        <v>2719.675217362385</v>
      </c>
      <c r="L313" s="15"/>
      <c r="M313" s="45"/>
    </row>
    <row r="314" spans="1:13" ht="15" thickBot="1">
      <c r="A314" s="45"/>
      <c r="B314" s="94">
        <v>1984</v>
      </c>
      <c r="C314" s="102" t="s">
        <v>99</v>
      </c>
      <c r="D314" s="105">
        <v>4.1</v>
      </c>
      <c r="E314" s="105">
        <v>7.8</v>
      </c>
      <c r="F314" s="105">
        <v>12.3</v>
      </c>
      <c r="G314" s="105">
        <v>19.9</v>
      </c>
      <c r="H314" s="106">
        <v>55.9</v>
      </c>
      <c r="I314" s="98">
        <f t="shared" si="8"/>
        <v>0.328293276591607</v>
      </c>
      <c r="J314" s="99">
        <v>7490</v>
      </c>
      <c r="K314" s="100">
        <f t="shared" si="9"/>
        <v>3282.93276591607</v>
      </c>
      <c r="L314" s="15"/>
      <c r="M314" s="45"/>
    </row>
    <row r="315" spans="1:13" ht="15" thickBot="1">
      <c r="A315" s="45"/>
      <c r="B315" s="101" t="s">
        <v>113</v>
      </c>
      <c r="C315" s="102" t="s">
        <v>83</v>
      </c>
      <c r="D315" s="105">
        <v>3.5</v>
      </c>
      <c r="E315" s="105">
        <v>7</v>
      </c>
      <c r="F315" s="105">
        <v>11.6</v>
      </c>
      <c r="G315" s="105">
        <v>19.3</v>
      </c>
      <c r="H315" s="106">
        <v>58.6</v>
      </c>
      <c r="I315" s="98">
        <f t="shared" si="8"/>
        <v>0.36848189762319694</v>
      </c>
      <c r="J315" s="107">
        <v>1750</v>
      </c>
      <c r="K315" s="100">
        <f t="shared" si="9"/>
        <v>3684.8189762319694</v>
      </c>
      <c r="L315" s="15"/>
      <c r="M315" s="45"/>
    </row>
    <row r="316" spans="1:13" ht="15" thickBot="1">
      <c r="A316" s="45"/>
      <c r="B316" s="94" t="s">
        <v>111</v>
      </c>
      <c r="C316" s="102" t="s">
        <v>94</v>
      </c>
      <c r="D316" s="105">
        <v>3.6</v>
      </c>
      <c r="E316" s="105">
        <v>6.9</v>
      </c>
      <c r="F316" s="105">
        <v>11.4</v>
      </c>
      <c r="G316" s="105">
        <v>19.2</v>
      </c>
      <c r="H316" s="106">
        <v>58.9</v>
      </c>
      <c r="I316" s="98">
        <f t="shared" si="8"/>
        <v>0.36894879901295263</v>
      </c>
      <c r="J316" s="99">
        <v>5190</v>
      </c>
      <c r="K316" s="100">
        <f t="shared" si="9"/>
        <v>3689.487990129526</v>
      </c>
      <c r="L316" s="15"/>
      <c r="M316" s="45"/>
    </row>
    <row r="317" spans="1:13" ht="15" thickBot="1">
      <c r="A317" s="45"/>
      <c r="B317" s="94">
        <v>1989</v>
      </c>
      <c r="C317" s="102" t="s">
        <v>101</v>
      </c>
      <c r="D317" s="105">
        <v>3.7</v>
      </c>
      <c r="E317" s="105">
        <v>6.8</v>
      </c>
      <c r="F317" s="105">
        <v>10.3</v>
      </c>
      <c r="G317" s="105">
        <v>16.2</v>
      </c>
      <c r="H317" s="106">
        <v>62.9</v>
      </c>
      <c r="I317" s="98">
        <f t="shared" si="8"/>
        <v>0.39221885859781913</v>
      </c>
      <c r="J317" s="99">
        <v>8090</v>
      </c>
      <c r="K317" s="100">
        <f t="shared" si="9"/>
        <v>3922.1885859781914</v>
      </c>
      <c r="L317" s="15"/>
      <c r="M317" s="45"/>
    </row>
    <row r="318" spans="1:13" ht="15" thickBot="1">
      <c r="A318" s="45"/>
      <c r="B318" s="101">
        <v>1992</v>
      </c>
      <c r="C318" s="109" t="s">
        <v>77</v>
      </c>
      <c r="D318" s="105">
        <v>3.4</v>
      </c>
      <c r="E318" s="105">
        <v>6.7</v>
      </c>
      <c r="F318" s="105">
        <v>10.7</v>
      </c>
      <c r="G318" s="105">
        <v>17.3</v>
      </c>
      <c r="H318" s="106">
        <v>61.8</v>
      </c>
      <c r="I318" s="98">
        <f t="shared" si="8"/>
        <v>0.3938237297019901</v>
      </c>
      <c r="J318" s="107">
        <v>1360</v>
      </c>
      <c r="K318" s="100">
        <f t="shared" si="9"/>
        <v>3938.237297019901</v>
      </c>
      <c r="L318" s="15"/>
      <c r="M318" s="45"/>
    </row>
    <row r="319" spans="1:13" ht="15" thickBot="1">
      <c r="A319" s="45"/>
      <c r="B319" s="101">
        <v>1991</v>
      </c>
      <c r="C319" s="110" t="s">
        <v>67</v>
      </c>
      <c r="D319" s="59">
        <v>2.4</v>
      </c>
      <c r="E319" s="59">
        <v>5.7</v>
      </c>
      <c r="F319" s="59">
        <v>10.4</v>
      </c>
      <c r="G319" s="59">
        <v>18.7</v>
      </c>
      <c r="H319" s="111">
        <v>62.7</v>
      </c>
      <c r="I319" s="98">
        <f t="shared" si="8"/>
        <v>0.44556551754607354</v>
      </c>
      <c r="J319" s="104">
        <v>630</v>
      </c>
      <c r="K319" s="100">
        <f t="shared" si="9"/>
        <v>4455.655175460735</v>
      </c>
      <c r="L319" s="15"/>
      <c r="M319" s="45"/>
    </row>
    <row r="320" spans="1:13" ht="15.75">
      <c r="A320" s="45"/>
      <c r="B320" s="14"/>
      <c r="C320" s="112"/>
      <c r="D320" s="112"/>
      <c r="E320" s="112"/>
      <c r="F320" s="112"/>
      <c r="G320" s="112"/>
      <c r="H320" s="15"/>
      <c r="I320" s="113"/>
      <c r="J320" s="15"/>
      <c r="K320" s="15"/>
      <c r="L320" s="15"/>
      <c r="M320" s="45"/>
    </row>
    <row r="321" spans="1:13" ht="12">
      <c r="A321" s="26"/>
      <c r="B321" s="3"/>
      <c r="C321" s="114"/>
      <c r="D321" s="115"/>
      <c r="E321" s="115"/>
      <c r="F321" s="115"/>
      <c r="G321" s="115"/>
      <c r="H321" s="115"/>
      <c r="I321" s="4"/>
      <c r="J321" s="116"/>
      <c r="K321" s="4"/>
      <c r="L321" s="4"/>
      <c r="M321" s="26"/>
    </row>
    <row r="322" spans="1:13" ht="12">
      <c r="A322" s="26"/>
      <c r="B322" s="3"/>
      <c r="C322" s="114"/>
      <c r="D322" s="115"/>
      <c r="E322" s="115"/>
      <c r="F322" s="115"/>
      <c r="G322" s="115"/>
      <c r="H322" s="115"/>
      <c r="I322" s="4"/>
      <c r="J322" s="116"/>
      <c r="K322" s="4"/>
      <c r="L322" s="4"/>
      <c r="M322" s="26"/>
    </row>
    <row r="323" spans="1:13" ht="12">
      <c r="A323" s="26"/>
      <c r="B323" s="3"/>
      <c r="C323" s="114"/>
      <c r="D323" s="115"/>
      <c r="E323" s="115"/>
      <c r="F323" s="115"/>
      <c r="G323" s="115"/>
      <c r="H323" s="115"/>
      <c r="I323" s="4"/>
      <c r="J323" s="116"/>
      <c r="K323" s="4"/>
      <c r="L323" s="4"/>
      <c r="M323" s="26"/>
    </row>
    <row r="324" spans="1:13" ht="12">
      <c r="A324" s="26"/>
      <c r="B324" s="3"/>
      <c r="C324" s="114"/>
      <c r="D324" s="115"/>
      <c r="E324" s="115"/>
      <c r="F324" s="115"/>
      <c r="G324" s="115"/>
      <c r="H324" s="115"/>
      <c r="I324" s="4"/>
      <c r="J324" s="116"/>
      <c r="K324" s="4"/>
      <c r="L324" s="4"/>
      <c r="M324" s="26"/>
    </row>
    <row r="325" spans="1:13" ht="12">
      <c r="A325" s="26"/>
      <c r="B325" s="3"/>
      <c r="C325" s="114"/>
      <c r="D325" s="115"/>
      <c r="E325" s="115"/>
      <c r="F325" s="115"/>
      <c r="G325" s="115"/>
      <c r="H325" s="115"/>
      <c r="I325" s="4"/>
      <c r="J325" s="116"/>
      <c r="K325" s="4"/>
      <c r="L325" s="4"/>
      <c r="M325" s="26"/>
    </row>
    <row r="326" spans="1:13" ht="12">
      <c r="A326" s="26"/>
      <c r="B326" s="3"/>
      <c r="C326" s="114"/>
      <c r="D326" s="115"/>
      <c r="E326" s="115"/>
      <c r="F326" s="115"/>
      <c r="G326" s="115"/>
      <c r="H326" s="115"/>
      <c r="I326" s="4"/>
      <c r="J326" s="116"/>
      <c r="K326" s="4"/>
      <c r="L326" s="4"/>
      <c r="M326" s="26"/>
    </row>
    <row r="327" spans="1:13" ht="12">
      <c r="A327" s="26"/>
      <c r="B327" s="3"/>
      <c r="C327" s="114"/>
      <c r="D327" s="115"/>
      <c r="E327" s="115"/>
      <c r="F327" s="115"/>
      <c r="G327" s="115"/>
      <c r="H327" s="115"/>
      <c r="I327" s="4"/>
      <c r="J327" s="116"/>
      <c r="K327" s="4"/>
      <c r="L327" s="4"/>
      <c r="M327" s="26"/>
    </row>
    <row r="328" spans="1:13" ht="12">
      <c r="A328" s="26"/>
      <c r="B328" s="3"/>
      <c r="C328" s="114"/>
      <c r="D328" s="115"/>
      <c r="E328" s="115"/>
      <c r="F328" s="115"/>
      <c r="G328" s="115"/>
      <c r="H328" s="115"/>
      <c r="I328" s="4"/>
      <c r="J328" s="116"/>
      <c r="K328" s="4"/>
      <c r="L328" s="4"/>
      <c r="M328" s="26"/>
    </row>
    <row r="329" spans="1:13" ht="12">
      <c r="A329" s="26"/>
      <c r="B329" s="3"/>
      <c r="C329" s="114"/>
      <c r="D329" s="115"/>
      <c r="E329" s="115"/>
      <c r="F329" s="115"/>
      <c r="G329" s="115"/>
      <c r="H329" s="115"/>
      <c r="I329" s="4"/>
      <c r="J329" s="116"/>
      <c r="K329" s="4"/>
      <c r="L329" s="4"/>
      <c r="M329" s="26"/>
    </row>
    <row r="330" spans="1:13" ht="12">
      <c r="A330" s="26"/>
      <c r="B330" s="3"/>
      <c r="C330" s="114"/>
      <c r="D330" s="115"/>
      <c r="E330" s="115"/>
      <c r="F330" s="115"/>
      <c r="G330" s="115"/>
      <c r="H330" s="115"/>
      <c r="I330" s="4"/>
      <c r="J330" s="116"/>
      <c r="K330" s="4"/>
      <c r="L330" s="4"/>
      <c r="M330" s="26"/>
    </row>
    <row r="331" spans="1:13" ht="12">
      <c r="A331" s="26"/>
      <c r="B331" s="3"/>
      <c r="C331" s="114"/>
      <c r="D331" s="115"/>
      <c r="E331" s="115"/>
      <c r="F331" s="115"/>
      <c r="G331" s="115"/>
      <c r="H331" s="115"/>
      <c r="I331" s="4"/>
      <c r="J331" s="116"/>
      <c r="K331" s="4"/>
      <c r="L331" s="4"/>
      <c r="M331" s="26"/>
    </row>
    <row r="332" spans="1:13" ht="12">
      <c r="A332" s="26"/>
      <c r="B332" s="3"/>
      <c r="C332" s="114"/>
      <c r="D332" s="115"/>
      <c r="E332" s="115"/>
      <c r="F332" s="115"/>
      <c r="G332" s="115"/>
      <c r="H332" s="115"/>
      <c r="I332" s="4"/>
      <c r="J332" s="116"/>
      <c r="K332" s="4"/>
      <c r="L332" s="4"/>
      <c r="M332" s="26"/>
    </row>
    <row r="333" spans="1:13" ht="12">
      <c r="A333" s="26"/>
      <c r="B333" s="3"/>
      <c r="C333" s="114"/>
      <c r="D333" s="115"/>
      <c r="E333" s="115"/>
      <c r="F333" s="115"/>
      <c r="G333" s="115"/>
      <c r="H333" s="115"/>
      <c r="I333" s="4"/>
      <c r="J333" s="116"/>
      <c r="K333" s="4"/>
      <c r="L333" s="4"/>
      <c r="M333" s="26"/>
    </row>
    <row r="334" spans="1:13" ht="12">
      <c r="A334" s="26"/>
      <c r="B334" s="3"/>
      <c r="C334" s="114"/>
      <c r="D334" s="115"/>
      <c r="E334" s="115"/>
      <c r="F334" s="115"/>
      <c r="G334" s="115"/>
      <c r="H334" s="115"/>
      <c r="I334" s="4"/>
      <c r="J334" s="116"/>
      <c r="K334" s="4"/>
      <c r="L334" s="4"/>
      <c r="M334" s="26"/>
    </row>
    <row r="335" spans="1:13" ht="12">
      <c r="A335" s="26"/>
      <c r="B335" s="3"/>
      <c r="C335" s="114"/>
      <c r="D335" s="115"/>
      <c r="E335" s="115"/>
      <c r="F335" s="115"/>
      <c r="G335" s="115"/>
      <c r="H335" s="115"/>
      <c r="I335" s="4"/>
      <c r="J335" s="116"/>
      <c r="K335" s="4"/>
      <c r="L335" s="4"/>
      <c r="M335" s="26"/>
    </row>
    <row r="336" spans="1:13" ht="12">
      <c r="A336" s="26"/>
      <c r="B336" s="3"/>
      <c r="C336" s="114"/>
      <c r="D336" s="115"/>
      <c r="E336" s="115"/>
      <c r="F336" s="115"/>
      <c r="G336" s="115"/>
      <c r="H336" s="115"/>
      <c r="I336" s="4"/>
      <c r="J336" s="116"/>
      <c r="K336" s="4"/>
      <c r="L336" s="4"/>
      <c r="M336" s="26"/>
    </row>
    <row r="337" spans="1:13" ht="12">
      <c r="A337" s="26"/>
      <c r="B337" s="3"/>
      <c r="C337" s="114"/>
      <c r="D337" s="115"/>
      <c r="E337" s="115"/>
      <c r="F337" s="115"/>
      <c r="G337" s="115"/>
      <c r="H337" s="115"/>
      <c r="I337" s="4"/>
      <c r="J337" s="116"/>
      <c r="K337" s="4"/>
      <c r="L337" s="4"/>
      <c r="M337" s="26"/>
    </row>
    <row r="338" spans="1:13" ht="12">
      <c r="A338" s="26"/>
      <c r="B338" s="3"/>
      <c r="C338" s="114"/>
      <c r="D338" s="115"/>
      <c r="E338" s="115"/>
      <c r="F338" s="115"/>
      <c r="G338" s="115"/>
      <c r="H338" s="115"/>
      <c r="I338" s="4"/>
      <c r="J338" s="116"/>
      <c r="K338" s="4"/>
      <c r="L338" s="4"/>
      <c r="M338" s="26"/>
    </row>
    <row r="339" spans="1:13" ht="12">
      <c r="A339" s="26"/>
      <c r="B339" s="3"/>
      <c r="C339" s="114"/>
      <c r="D339" s="115"/>
      <c r="E339" s="115"/>
      <c r="F339" s="115"/>
      <c r="G339" s="115"/>
      <c r="H339" s="115"/>
      <c r="I339" s="4"/>
      <c r="J339" s="116"/>
      <c r="K339" s="4"/>
      <c r="L339" s="4"/>
      <c r="M339" s="26"/>
    </row>
    <row r="340" spans="1:13" ht="12">
      <c r="A340" s="26"/>
      <c r="B340" s="3"/>
      <c r="C340" s="114"/>
      <c r="D340" s="115"/>
      <c r="E340" s="115"/>
      <c r="F340" s="115"/>
      <c r="G340" s="115"/>
      <c r="H340" s="115"/>
      <c r="I340" s="4"/>
      <c r="J340" s="116"/>
      <c r="K340" s="4"/>
      <c r="L340" s="4"/>
      <c r="M340" s="26"/>
    </row>
    <row r="341" spans="1:13" ht="12">
      <c r="A341" s="26"/>
      <c r="B341" s="3"/>
      <c r="C341" s="114"/>
      <c r="D341" s="115"/>
      <c r="E341" s="115"/>
      <c r="F341" s="115"/>
      <c r="G341" s="115"/>
      <c r="H341" s="115"/>
      <c r="I341" s="4"/>
      <c r="J341" s="116"/>
      <c r="K341" s="4"/>
      <c r="L341" s="4"/>
      <c r="M341" s="26"/>
    </row>
    <row r="342" spans="1:13" ht="12">
      <c r="A342" s="26"/>
      <c r="B342" s="3"/>
      <c r="C342" s="4"/>
      <c r="D342" s="115"/>
      <c r="E342" s="115"/>
      <c r="F342" s="115"/>
      <c r="G342" s="115"/>
      <c r="H342" s="115"/>
      <c r="I342" s="4"/>
      <c r="J342" s="116"/>
      <c r="K342" s="4"/>
      <c r="L342" s="4"/>
      <c r="M342" s="26"/>
    </row>
    <row r="343" spans="1:13" ht="10.5">
      <c r="A343" s="26"/>
      <c r="B343" s="3"/>
      <c r="C343" s="4"/>
      <c r="D343" s="115"/>
      <c r="E343" s="115"/>
      <c r="F343" s="115"/>
      <c r="G343" s="115"/>
      <c r="H343" s="115"/>
      <c r="I343" s="4"/>
      <c r="J343" s="116"/>
      <c r="K343" s="4"/>
      <c r="L343" s="4"/>
      <c r="M343" s="26"/>
    </row>
    <row r="344" spans="1:13" ht="10.5">
      <c r="A344" s="26"/>
      <c r="B344" s="4"/>
      <c r="C344" s="4"/>
      <c r="D344" s="3"/>
      <c r="E344" s="3"/>
      <c r="F344" s="3"/>
      <c r="G344" s="3"/>
      <c r="H344" s="3"/>
      <c r="I344" s="4"/>
      <c r="J344" s="4"/>
      <c r="K344" s="4"/>
      <c r="L344" s="4"/>
      <c r="M344" s="26"/>
    </row>
    <row r="345" spans="1:13" ht="12">
      <c r="A345" s="26"/>
      <c r="B345" s="4"/>
      <c r="C345" s="4"/>
      <c r="D345" s="3"/>
      <c r="E345" s="3"/>
      <c r="F345" s="3"/>
      <c r="G345" s="3"/>
      <c r="H345" s="3"/>
      <c r="I345" s="4"/>
      <c r="J345" s="4"/>
      <c r="K345" s="4"/>
      <c r="L345" s="4"/>
      <c r="M345" s="26"/>
    </row>
    <row r="346" spans="1:13" ht="12">
      <c r="A346" s="26"/>
      <c r="B346" s="4"/>
      <c r="C346" s="4"/>
      <c r="D346" s="3"/>
      <c r="E346" s="3"/>
      <c r="F346" s="3"/>
      <c r="G346" s="3"/>
      <c r="H346" s="3"/>
      <c r="I346" s="4"/>
      <c r="J346" s="4"/>
      <c r="K346" s="4"/>
      <c r="L346" s="4"/>
      <c r="M346" s="26"/>
    </row>
    <row r="347" spans="1:13" ht="12">
      <c r="A347" s="26"/>
      <c r="B347" s="4"/>
      <c r="C347" s="4"/>
      <c r="D347" s="3"/>
      <c r="E347" s="3"/>
      <c r="F347" s="3"/>
      <c r="G347" s="3"/>
      <c r="H347" s="3"/>
      <c r="I347" s="4"/>
      <c r="J347" s="4"/>
      <c r="K347" s="4"/>
      <c r="L347" s="4"/>
      <c r="M347" s="26"/>
    </row>
    <row r="348" spans="1:13" ht="12">
      <c r="A348" s="26"/>
      <c r="B348" s="4"/>
      <c r="C348" s="4"/>
      <c r="D348" s="3"/>
      <c r="E348" s="3"/>
      <c r="F348" s="3"/>
      <c r="G348" s="3"/>
      <c r="H348" s="3"/>
      <c r="I348" s="4"/>
      <c r="J348" s="4"/>
      <c r="K348" s="4"/>
      <c r="L348" s="4"/>
      <c r="M348" s="26"/>
    </row>
    <row r="349" spans="1:13" ht="12">
      <c r="A349" s="26"/>
      <c r="B349" s="4"/>
      <c r="C349" s="4"/>
      <c r="D349" s="3"/>
      <c r="E349" s="3"/>
      <c r="F349" s="3"/>
      <c r="G349" s="3"/>
      <c r="H349" s="3"/>
      <c r="I349" s="4"/>
      <c r="J349" s="4"/>
      <c r="K349" s="4"/>
      <c r="L349" s="4"/>
      <c r="M349" s="26"/>
    </row>
    <row r="350" spans="1:13" ht="12">
      <c r="A350" s="26"/>
      <c r="B350" s="4"/>
      <c r="C350" s="4"/>
      <c r="D350" s="3"/>
      <c r="E350" s="3"/>
      <c r="F350" s="3"/>
      <c r="G350" s="3"/>
      <c r="H350" s="3"/>
      <c r="I350" s="4"/>
      <c r="J350" s="4"/>
      <c r="K350" s="4"/>
      <c r="L350" s="4"/>
      <c r="M350" s="26"/>
    </row>
    <row r="351" spans="1:13" ht="12">
      <c r="A351" s="26"/>
      <c r="B351" s="4"/>
      <c r="C351" s="4"/>
      <c r="D351" s="3"/>
      <c r="E351" s="3"/>
      <c r="F351" s="3"/>
      <c r="G351" s="3"/>
      <c r="H351" s="3"/>
      <c r="I351" s="4"/>
      <c r="J351" s="4"/>
      <c r="K351" s="4"/>
      <c r="L351" s="4"/>
      <c r="M351" s="26"/>
    </row>
    <row r="352" spans="1:13" ht="12">
      <c r="A352" s="26"/>
      <c r="B352" s="4"/>
      <c r="C352" s="4"/>
      <c r="D352" s="3"/>
      <c r="E352" s="3"/>
      <c r="F352" s="3"/>
      <c r="G352" s="3"/>
      <c r="H352" s="3"/>
      <c r="I352" s="4"/>
      <c r="J352" s="4"/>
      <c r="K352" s="4"/>
      <c r="L352" s="4"/>
      <c r="M352" s="26"/>
    </row>
    <row r="353" spans="1:13" ht="12">
      <c r="A353" s="26"/>
      <c r="B353" s="4"/>
      <c r="C353" s="4"/>
      <c r="D353" s="3"/>
      <c r="E353" s="3"/>
      <c r="F353" s="3"/>
      <c r="G353" s="3"/>
      <c r="H353" s="3"/>
      <c r="I353" s="4"/>
      <c r="J353" s="4"/>
      <c r="K353" s="4"/>
      <c r="L353" s="4"/>
      <c r="M353" s="26"/>
    </row>
    <row r="354" spans="1:13" ht="12">
      <c r="A354" s="26"/>
      <c r="B354" s="4"/>
      <c r="C354" s="4"/>
      <c r="D354" s="3"/>
      <c r="E354" s="3"/>
      <c r="F354" s="3"/>
      <c r="G354" s="3"/>
      <c r="H354" s="3"/>
      <c r="I354" s="4"/>
      <c r="J354" s="4"/>
      <c r="K354" s="4"/>
      <c r="L354" s="4"/>
      <c r="M354" s="26"/>
    </row>
    <row r="355" spans="1:13" ht="12">
      <c r="A355" s="26"/>
      <c r="B355" s="4"/>
      <c r="C355" s="4"/>
      <c r="D355" s="3"/>
      <c r="E355" s="3"/>
      <c r="F355" s="3"/>
      <c r="G355" s="3"/>
      <c r="H355" s="3"/>
      <c r="I355" s="4"/>
      <c r="J355" s="4"/>
      <c r="K355" s="4"/>
      <c r="L355" s="4"/>
      <c r="M355" s="26"/>
    </row>
    <row r="356" spans="1:13" ht="12">
      <c r="A356" s="26"/>
      <c r="B356" s="4"/>
      <c r="C356" s="4"/>
      <c r="D356" s="3"/>
      <c r="E356" s="3"/>
      <c r="F356" s="3"/>
      <c r="G356" s="3"/>
      <c r="H356" s="3"/>
      <c r="I356" s="4"/>
      <c r="J356" s="4"/>
      <c r="K356" s="4"/>
      <c r="L356" s="4"/>
      <c r="M356" s="26"/>
    </row>
    <row r="357" spans="1:13" ht="12">
      <c r="A357" s="26"/>
      <c r="B357" s="4"/>
      <c r="C357" s="4"/>
      <c r="D357" s="3"/>
      <c r="E357" s="3"/>
      <c r="F357" s="3"/>
      <c r="G357" s="3"/>
      <c r="H357" s="3"/>
      <c r="I357" s="4"/>
      <c r="J357" s="4"/>
      <c r="K357" s="4"/>
      <c r="L357" s="4"/>
      <c r="M357" s="26"/>
    </row>
    <row r="358" spans="1:13" ht="12">
      <c r="A358" s="26"/>
      <c r="B358" s="4"/>
      <c r="C358" s="4"/>
      <c r="D358" s="3"/>
      <c r="E358" s="3"/>
      <c r="F358" s="3"/>
      <c r="G358" s="3"/>
      <c r="H358" s="3"/>
      <c r="I358" s="4"/>
      <c r="J358" s="4"/>
      <c r="K358" s="4"/>
      <c r="L358" s="4"/>
      <c r="M358" s="26"/>
    </row>
    <row r="359" spans="1:13" ht="12">
      <c r="A359" s="26"/>
      <c r="B359" s="4"/>
      <c r="C359" s="4"/>
      <c r="D359" s="3"/>
      <c r="E359" s="3"/>
      <c r="F359" s="3"/>
      <c r="G359" s="3"/>
      <c r="H359" s="3"/>
      <c r="I359" s="4"/>
      <c r="J359" s="4"/>
      <c r="K359" s="4"/>
      <c r="L359" s="4"/>
      <c r="M359" s="26"/>
    </row>
    <row r="360" spans="1:13" ht="12">
      <c r="A360" s="26"/>
      <c r="B360" s="4"/>
      <c r="C360" s="4"/>
      <c r="D360" s="3"/>
      <c r="E360" s="3"/>
      <c r="F360" s="3"/>
      <c r="G360" s="3"/>
      <c r="H360" s="3"/>
      <c r="I360" s="4"/>
      <c r="J360" s="4"/>
      <c r="K360" s="4"/>
      <c r="L360" s="4"/>
      <c r="M360" s="26"/>
    </row>
    <row r="361" spans="1:13" ht="12">
      <c r="A361" s="26"/>
      <c r="B361" s="4"/>
      <c r="C361" s="4"/>
      <c r="D361" s="3"/>
      <c r="E361" s="3"/>
      <c r="F361" s="3"/>
      <c r="G361" s="3"/>
      <c r="H361" s="3"/>
      <c r="I361" s="4"/>
      <c r="J361" s="4"/>
      <c r="K361" s="4"/>
      <c r="L361" s="4"/>
      <c r="M361" s="26"/>
    </row>
    <row r="362" spans="1:13" ht="12">
      <c r="A362" s="26"/>
      <c r="B362" s="4"/>
      <c r="C362" s="4"/>
      <c r="D362" s="3"/>
      <c r="E362" s="3"/>
      <c r="F362" s="3"/>
      <c r="G362" s="3"/>
      <c r="H362" s="3"/>
      <c r="I362" s="4"/>
      <c r="J362" s="4"/>
      <c r="K362" s="4"/>
      <c r="L362" s="4"/>
      <c r="M362" s="26"/>
    </row>
    <row r="363" spans="1:13" ht="12">
      <c r="A363" s="26"/>
      <c r="B363" s="4"/>
      <c r="C363" s="4"/>
      <c r="D363" s="3"/>
      <c r="E363" s="3"/>
      <c r="F363" s="3"/>
      <c r="G363" s="3"/>
      <c r="H363" s="3"/>
      <c r="I363" s="4"/>
      <c r="J363" s="4"/>
      <c r="K363" s="4"/>
      <c r="L363" s="4"/>
      <c r="M363" s="26"/>
    </row>
    <row r="364" spans="1:13" ht="12">
      <c r="A364" s="26"/>
      <c r="B364" s="4"/>
      <c r="C364" s="4"/>
      <c r="D364" s="3"/>
      <c r="E364" s="3"/>
      <c r="F364" s="3"/>
      <c r="G364" s="3"/>
      <c r="H364" s="3"/>
      <c r="I364" s="4"/>
      <c r="J364" s="4"/>
      <c r="K364" s="4"/>
      <c r="L364" s="4"/>
      <c r="M364" s="26"/>
    </row>
    <row r="365" spans="1:13" ht="12">
      <c r="A365" s="26"/>
      <c r="B365" s="4"/>
      <c r="C365" s="4"/>
      <c r="D365" s="3"/>
      <c r="E365" s="3"/>
      <c r="F365" s="3"/>
      <c r="G365" s="3"/>
      <c r="H365" s="3"/>
      <c r="I365" s="4"/>
      <c r="J365" s="4"/>
      <c r="K365" s="4"/>
      <c r="L365" s="4"/>
      <c r="M365" s="26"/>
    </row>
    <row r="366" spans="1:13" ht="12">
      <c r="A366" s="26"/>
      <c r="B366" s="4"/>
      <c r="C366" s="4"/>
      <c r="D366" s="3"/>
      <c r="E366" s="3"/>
      <c r="F366" s="3"/>
      <c r="G366" s="3"/>
      <c r="H366" s="3"/>
      <c r="I366" s="4"/>
      <c r="J366" s="4"/>
      <c r="K366" s="4"/>
      <c r="L366" s="4"/>
      <c r="M366" s="26"/>
    </row>
    <row r="367" spans="1:13" ht="12">
      <c r="A367" s="26"/>
      <c r="B367" s="4"/>
      <c r="C367" s="4"/>
      <c r="D367" s="3"/>
      <c r="E367" s="3"/>
      <c r="F367" s="3"/>
      <c r="G367" s="3"/>
      <c r="H367" s="3"/>
      <c r="I367" s="4"/>
      <c r="J367" s="4"/>
      <c r="K367" s="4"/>
      <c r="L367" s="4"/>
      <c r="M367" s="26"/>
    </row>
    <row r="368" spans="1:13" ht="12">
      <c r="A368" s="26"/>
      <c r="B368" s="4"/>
      <c r="C368" s="4"/>
      <c r="D368" s="3"/>
      <c r="E368" s="3"/>
      <c r="F368" s="3"/>
      <c r="G368" s="3"/>
      <c r="H368" s="3"/>
      <c r="I368" s="4"/>
      <c r="J368" s="4"/>
      <c r="K368" s="4"/>
      <c r="L368" s="4"/>
      <c r="M368" s="26"/>
    </row>
    <row r="369" spans="1:13" ht="12">
      <c r="A369" s="26"/>
      <c r="B369" s="4"/>
      <c r="C369" s="4"/>
      <c r="D369" s="3"/>
      <c r="E369" s="3"/>
      <c r="F369" s="3"/>
      <c r="G369" s="3"/>
      <c r="H369" s="3"/>
      <c r="I369" s="4"/>
      <c r="J369" s="4"/>
      <c r="K369" s="4"/>
      <c r="L369" s="4"/>
      <c r="M369" s="26"/>
    </row>
    <row r="370" spans="1:13" ht="12">
      <c r="A370" s="26"/>
      <c r="B370" s="4"/>
      <c r="C370" s="4"/>
      <c r="D370" s="3"/>
      <c r="E370" s="3"/>
      <c r="F370" s="3"/>
      <c r="G370" s="3"/>
      <c r="H370" s="3"/>
      <c r="I370" s="4"/>
      <c r="J370" s="4"/>
      <c r="K370" s="4"/>
      <c r="L370" s="4"/>
      <c r="M370" s="26"/>
    </row>
    <row r="371" spans="1:13" ht="12">
      <c r="A371" s="26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26"/>
    </row>
    <row r="372" spans="1:13" ht="12">
      <c r="A372" s="26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26"/>
    </row>
    <row r="373" spans="1:13" ht="12">
      <c r="A373" s="26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26"/>
    </row>
    <row r="374" spans="1:13" ht="12">
      <c r="A374" s="26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26"/>
    </row>
    <row r="375" spans="1:13" ht="12">
      <c r="A375" s="26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26"/>
    </row>
    <row r="376" spans="1:13" ht="12">
      <c r="A376" s="26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26"/>
    </row>
    <row r="377" spans="1:13" ht="12">
      <c r="A377" s="26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26"/>
    </row>
    <row r="378" spans="1:13" ht="12">
      <c r="A378" s="26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26"/>
    </row>
    <row r="379" spans="1:13" ht="10.5">
      <c r="A379" s="26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26"/>
    </row>
    <row r="381" spans="4:8" ht="0.75" customHeight="1">
      <c r="D381">
        <v>-44</v>
      </c>
      <c r="E381">
        <v>6.829144870947E-05</v>
      </c>
      <c r="F381" s="178">
        <v>5.83614044985438E-07</v>
      </c>
      <c r="G381" s="178">
        <v>9.28901838755256E-09</v>
      </c>
      <c r="H381">
        <v>0.00076127063324536</v>
      </c>
    </row>
    <row r="382" spans="4:8" ht="0.75" customHeight="1">
      <c r="D382">
        <v>-43</v>
      </c>
      <c r="E382">
        <v>7.63606606056262E-05</v>
      </c>
      <c r="F382" s="178">
        <v>7.26522021850823E-07</v>
      </c>
      <c r="G382" s="178">
        <v>1.1156036498642E-08</v>
      </c>
      <c r="H382">
        <v>0.000779980987885652</v>
      </c>
    </row>
    <row r="383" spans="4:8" ht="0.75" customHeight="1">
      <c r="D383">
        <v>-42</v>
      </c>
      <c r="E383">
        <v>8.52819328745701E-05</v>
      </c>
      <c r="F383" s="178">
        <v>9.02318545448895E-07</v>
      </c>
      <c r="G383" s="178">
        <v>1.33824009383011E-08</v>
      </c>
      <c r="H383">
        <v>0.000799025334693</v>
      </c>
    </row>
    <row r="384" spans="4:8" ht="0.75" customHeight="1">
      <c r="D384">
        <v>-41</v>
      </c>
      <c r="E384">
        <v>9.51323882828322E-05</v>
      </c>
      <c r="F384" s="178">
        <v>1.11804436458048E-06</v>
      </c>
      <c r="G384" s="178">
        <v>1.60340101783823E-08</v>
      </c>
      <c r="H384">
        <v>0.000818405756317085</v>
      </c>
    </row>
    <row r="385" spans="4:8" ht="0.75" customHeight="1">
      <c r="D385">
        <v>-40</v>
      </c>
      <c r="E385">
        <v>0.000105994607642663</v>
      </c>
      <c r="F385" s="178">
        <v>1.38212156411053E-06</v>
      </c>
      <c r="G385" s="178">
        <v>1.91882019022222E-08</v>
      </c>
      <c r="H385">
        <v>0.000838124225369748</v>
      </c>
    </row>
    <row r="386" spans="4:8" ht="0.75" customHeight="1">
      <c r="D386">
        <v>-39</v>
      </c>
      <c r="E386">
        <v>0.000117956845640487</v>
      </c>
      <c r="F386" s="178">
        <v>1.70459614403488E-06</v>
      </c>
      <c r="G386" s="178">
        <v>2.29356161185416E-08</v>
      </c>
      <c r="H386">
        <v>0.000858182600498451</v>
      </c>
    </row>
    <row r="387" spans="4:8" ht="0.75" customHeight="1">
      <c r="D387">
        <v>-38</v>
      </c>
      <c r="E387">
        <v>0.000131113235871785</v>
      </c>
      <c r="F387" s="178">
        <v>2.09741714182419E-06</v>
      </c>
      <c r="G387" s="178">
        <v>2.7382339418814E-08</v>
      </c>
      <c r="H387">
        <v>0.000878582622455626</v>
      </c>
    </row>
    <row r="388" spans="4:8" ht="0.75" customHeight="1">
      <c r="D388">
        <v>-37</v>
      </c>
      <c r="E388">
        <v>0.000145563982309215</v>
      </c>
      <c r="F388" s="178">
        <v>2.57475658289382E-06</v>
      </c>
      <c r="G388" s="178">
        <v>3.26523689265772E-08</v>
      </c>
      <c r="H388">
        <v>0.000899325910167604</v>
      </c>
    </row>
    <row r="389" spans="4:8" ht="0.75" customHeight="1">
      <c r="D389">
        <v>-36</v>
      </c>
      <c r="E389">
        <v>0.000161415534235171</v>
      </c>
      <c r="F389" s="178">
        <v>3.15337480933642E-06</v>
      </c>
      <c r="G389" s="178">
        <v>3.88904391301447E-08</v>
      </c>
      <c r="H389">
        <v>0.000920413956806849</v>
      </c>
    </row>
    <row r="390" spans="4:8" ht="0.75" customHeight="1">
      <c r="D390">
        <v>-35</v>
      </c>
      <c r="E390">
        <v>0.000178780741481981</v>
      </c>
      <c r="F390" s="178">
        <v>3.85303597009223E-06</v>
      </c>
      <c r="G390" s="178">
        <v>4.62652598904808E-08</v>
      </c>
      <c r="H390">
        <v>0.000941848125871349</v>
      </c>
    </row>
    <row r="391" spans="4:8" ht="0.75" customHeight="1">
      <c r="D391">
        <v>-34</v>
      </c>
      <c r="E391">
        <v>0.000197778986645668</v>
      </c>
      <c r="F391" s="178">
        <v>4.69697864364227E-06</v>
      </c>
      <c r="G391" s="178">
        <v>5.49732195029951E-08</v>
      </c>
      <c r="H391">
        <v>0.00096362964727507</v>
      </c>
    </row>
    <row r="392" spans="4:8" ht="0.75" customHeight="1">
      <c r="D392">
        <v>-33</v>
      </c>
      <c r="E392">
        <v>0.000218536290775651</v>
      </c>
      <c r="F392" s="178">
        <v>5.71244669241804E-06</v>
      </c>
      <c r="G392" s="178">
        <v>6.52426127943734E-08</v>
      </c>
      <c r="H392">
        <v>0.000985759613453467</v>
      </c>
    </row>
    <row r="393" spans="4:8" ht="0.75" customHeight="1">
      <c r="D393">
        <v>-32</v>
      </c>
      <c r="E393">
        <v>0.000241185388896493</v>
      </c>
      <c r="F393">
        <v>6.9312854999614E-06</v>
      </c>
      <c r="G393" s="178">
        <v>7.73384608808504E-08</v>
      </c>
      <c r="H393">
        <v>0.00100823897548814</v>
      </c>
    </row>
    <row r="394" spans="4:8" ht="0.75" customHeight="1">
      <c r="D394">
        <v>-31</v>
      </c>
      <c r="E394">
        <v>0.000265865771592111</v>
      </c>
      <c r="F394">
        <v>8.390608699241E-06</v>
      </c>
      <c r="G394" s="178">
        <v>9.15679964283071E-08</v>
      </c>
      <c r="H394">
        <v>0.00103106853925477</v>
      </c>
    </row>
    <row r="395" spans="4:8" ht="0.75" customHeight="1">
      <c r="D395">
        <v>-30</v>
      </c>
      <c r="E395">
        <v>0.00029272368878154</v>
      </c>
      <c r="F395">
        <v>1.01335403436383E-05</v>
      </c>
      <c r="G395" s="178">
        <v>1.08286896060511E-07</v>
      </c>
      <c r="H395">
        <v>0.00105424896159856</v>
      </c>
    </row>
    <row r="396" spans="4:8" ht="0.75" customHeight="1">
      <c r="D396">
        <v>-29</v>
      </c>
      <c r="E396">
        <v>0.000321912111741967</v>
      </c>
      <c r="F396">
        <v>1.22100371797594E-05</v>
      </c>
      <c r="G396" s="178">
        <v>1.27906349979743E-07</v>
      </c>
      <c r="H396">
        <v>0.00107778074654141</v>
      </c>
    </row>
    <row r="397" spans="4:8" ht="0.75" customHeight="1">
      <c r="D397">
        <v>-28</v>
      </c>
      <c r="E397">
        <v>0.00035359064939315</v>
      </c>
      <c r="F397">
        <v>1.4677795231114E-05</v>
      </c>
      <c r="G397" s="178">
        <v>1.50901067909751E-07</v>
      </c>
      <c r="H397">
        <v>0.00110166424152533</v>
      </c>
    </row>
    <row r="398" spans="4:8" ht="0.75" customHeight="1">
      <c r="D398">
        <v>-27</v>
      </c>
      <c r="E398">
        <v>0.000387925414851175</v>
      </c>
      <c r="F398">
        <v>1.76032442708209E-05</v>
      </c>
      <c r="G398" s="178">
        <v>1.77818330155107E-07</v>
      </c>
      <c r="H398">
        <v>0.00112589963369623</v>
      </c>
    </row>
    <row r="399" spans="4:8" ht="0.75" customHeight="1">
      <c r="D399">
        <v>-26</v>
      </c>
      <c r="E399">
        <v>0.000425088838292489</v>
      </c>
      <c r="F399">
        <v>2.10626329266356E-05</v>
      </c>
      <c r="G399" s="178">
        <v>2.09288202897952E-07</v>
      </c>
      <c r="H399">
        <v>0.00115048694623281</v>
      </c>
    </row>
    <row r="400" spans="4:8" ht="0.75" customHeight="1">
      <c r="D400">
        <v>-25</v>
      </c>
      <c r="E400">
        <v>0.000465259422244863</v>
      </c>
      <c r="F400">
        <v>2.51432060999291E-05</v>
      </c>
      <c r="G400" s="178">
        <v>2.46035047819644E-07</v>
      </c>
      <c r="H400">
        <v>0.00117542603472488</v>
      </c>
    </row>
    <row r="401" spans="4:8" ht="0.75" customHeight="1">
      <c r="D401">
        <v>-24</v>
      </c>
      <c r="E401">
        <v>0.000508621435543659</v>
      </c>
      <c r="F401">
        <v>2.99444750700682E-05</v>
      </c>
      <c r="G401" s="178">
        <v>2.88890467728952E-07</v>
      </c>
      <c r="H401">
        <v>0.00120071658360574</v>
      </c>
    </row>
    <row r="402" spans="4:8" ht="0.75" customHeight="1">
      <c r="D402">
        <v>-23</v>
      </c>
      <c r="E402">
        <v>0.000555364542362778</v>
      </c>
      <c r="F402">
        <v>3.55795790772195E-05</v>
      </c>
      <c r="G402" s="178">
        <v>3.38807842078045E-07</v>
      </c>
      <c r="H402">
        <v>0.00122635810264315</v>
      </c>
    </row>
    <row r="403" spans="4:8" ht="0.75" customHeight="1">
      <c r="D403">
        <v>-22</v>
      </c>
      <c r="E403">
        <v>0.00060568336295268</v>
      </c>
      <c r="F403">
        <v>4.21767353130536E-05</v>
      </c>
      <c r="G403" s="178">
        <v>3.96878619018501E-07</v>
      </c>
      <c r="H403">
        <v>0.00125234992349354</v>
      </c>
    </row>
    <row r="404" spans="4:8" ht="0.75" customHeight="1">
      <c r="D404">
        <v>-21</v>
      </c>
      <c r="E404">
        <v>0.000659776962995362</v>
      </c>
      <c r="F404">
        <v>4.98807720872688E-05</v>
      </c>
      <c r="G404" s="178">
        <v>4.6435054394463E-07</v>
      </c>
      <c r="H404">
        <v>0.00127869119632419</v>
      </c>
    </row>
    <row r="405" spans="4:8" ht="0.75" customHeight="1">
      <c r="D405">
        <v>-20</v>
      </c>
      <c r="E405">
        <v>0.000717848268820229</v>
      </c>
      <c r="F405">
        <v>5.88547374704295E-05</v>
      </c>
      <c r="G405" s="178">
        <v>5.42648018228183E-07</v>
      </c>
      <c r="H405">
        <v>0.00130538088650788</v>
      </c>
    </row>
    <row r="406" spans="4:8" ht="0.75" customHeight="1">
      <c r="D406">
        <v>-19</v>
      </c>
      <c r="E406">
        <v>0.000780103406116806</v>
      </c>
      <c r="F406">
        <v>6.92815729387491E-05</v>
      </c>
      <c r="G406" s="178">
        <v>6.33394795987746E-07</v>
      </c>
      <c r="H406">
        <v>0.00133241777139488</v>
      </c>
    </row>
    <row r="407" spans="4:8" ht="0.75" customHeight="1">
      <c r="D407">
        <v>-18</v>
      </c>
      <c r="E407">
        <v>0.000846750960231212</v>
      </c>
      <c r="F407">
        <v>8.13658384700431E-05</v>
      </c>
      <c r="G407" s="178">
        <v>7.38439241160076E-07</v>
      </c>
      <c r="H407">
        <v>0.00135980043716685</v>
      </c>
    </row>
    <row r="408" spans="4:8" ht="0.75" customHeight="1">
      <c r="D408">
        <v>-17</v>
      </c>
      <c r="E408">
        <v>0.000918001156643452</v>
      </c>
      <c r="F408">
        <v>9.53354721767631E-05</v>
      </c>
      <c r="G408" s="178">
        <v>8.59882381731146E-07</v>
      </c>
      <c r="H408">
        <v>0.00138752727577748</v>
      </c>
    </row>
    <row r="409" spans="4:8" ht="0.75" customHeight="1">
      <c r="D409">
        <v>-16</v>
      </c>
      <c r="E409">
        <v>0.000994064960791483</v>
      </c>
      <c r="F409">
        <v>0.000111443563936338</v>
      </c>
      <c r="G409">
        <v>1.0001090126013E-06</v>
      </c>
      <c r="H409">
        <v>0.00141559648198451</v>
      </c>
    </row>
    <row r="410" spans="4:8" ht="0.75" customHeight="1">
      <c r="D410">
        <v>-15</v>
      </c>
      <c r="E410">
        <v>0.0010751530970345</v>
      </c>
      <c r="F410">
        <v>0.000129970118626554</v>
      </c>
      <c r="G410" s="178">
        <v>1.16182211303733E-06</v>
      </c>
      <c r="H410">
        <v>0.00144400605047786</v>
      </c>
    </row>
    <row r="411" spans="4:8" ht="0.75" customHeight="1">
      <c r="D411">
        <v>-14</v>
      </c>
      <c r="E411">
        <v>0.00116147498722978</v>
      </c>
      <c r="F411">
        <v>0.000151223780541971</v>
      </c>
      <c r="G411" s="178">
        <v>1.34808085881459E-06</v>
      </c>
      <c r="H411">
        <v>0.00147275377310856</v>
      </c>
    </row>
    <row r="412" spans="4:8" ht="0.75" customHeight="1">
      <c r="D412">
        <v>-13</v>
      </c>
      <c r="E412">
        <v>0.00125323761013223</v>
      </c>
      <c r="F412">
        <v>0.000175543486416783</v>
      </c>
      <c r="G412" s="178">
        <v>1.56234252275661E-06</v>
      </c>
      <c r="H412">
        <v>0.00150183723622325</v>
      </c>
    </row>
    <row r="413" spans="4:8" ht="0.75" customHeight="1">
      <c r="D413">
        <v>-12</v>
      </c>
      <c r="E413">
        <v>0.00135064428360902</v>
      </c>
      <c r="F413">
        <v>0.00020330001028371</v>
      </c>
      <c r="G413" s="178">
        <v>1.80850857019303E-06</v>
      </c>
      <c r="H413">
        <v>0.00153125381810873</v>
      </c>
    </row>
    <row r="414" spans="4:8" ht="0.75" customHeight="1">
      <c r="D414">
        <v>-11</v>
      </c>
      <c r="E414">
        <v>0.0014538933724897</v>
      </c>
      <c r="F414">
        <v>0.000234897359244821</v>
      </c>
      <c r="G414" s="178">
        <v>2.09097526760154E-06</v>
      </c>
      <c r="H414">
        <v>0.00156100068655138</v>
      </c>
    </row>
    <row r="415" spans="4:8" ht="0.75" customHeight="1">
      <c r="D415">
        <v>-10</v>
      </c>
      <c r="E415">
        <v>0.00156317692573823</v>
      </c>
      <c r="F415">
        <v>0.000270773975219154</v>
      </c>
      <c r="G415" s="178">
        <v>2.41468913307082E-06</v>
      </c>
      <c r="H415">
        <v>0.00159107479651596</v>
      </c>
    </row>
    <row r="416" spans="4:8" ht="0.75" customHeight="1">
      <c r="D416">
        <v>-9</v>
      </c>
      <c r="E416">
        <v>0.00167867924753183</v>
      </c>
      <c r="F416">
        <v>0.000311403693977298</v>
      </c>
      <c r="G416" s="178">
        <v>2.78520756587894E-06</v>
      </c>
      <c r="H416">
        <v>0.00162147288794833</v>
      </c>
    </row>
    <row r="417" spans="4:8" ht="0.75" customHeight="1">
      <c r="D417">
        <v>-8</v>
      </c>
      <c r="E417">
        <v>0.00180057540775436</v>
      </c>
      <c r="F417">
        <v>0.000357296409399946</v>
      </c>
      <c r="G417" s="178">
        <v>3.20876499905603E-06</v>
      </c>
      <c r="H417">
        <v>0.0016521914837066</v>
      </c>
    </row>
    <row r="418" spans="4:8" ht="0.75" customHeight="1">
      <c r="D418">
        <v>-7</v>
      </c>
      <c r="E418">
        <v>0.00192902969835125</v>
      </c>
      <c r="F418">
        <v>0.000408998388041396</v>
      </c>
      <c r="G418" s="178">
        <v>3.69234492288933E-06</v>
      </c>
      <c r="H418">
        <v>0.00168322688762521</v>
      </c>
    </row>
    <row r="419" spans="4:8" ht="0.75" customHeight="1">
      <c r="D419">
        <v>-6</v>
      </c>
      <c r="E419">
        <v>0.00206419404293902</v>
      </c>
      <c r="F419">
        <v>0.000467092176883885</v>
      </c>
      <c r="G419" s="178">
        <v>4.24375812849865E-06</v>
      </c>
      <c r="H419">
        <v>0.00171457518271625</v>
      </c>
    </row>
    <row r="420" spans="4:8" ht="0.75" customHeight="1">
      <c r="D420">
        <v>-5</v>
      </c>
      <c r="E420">
        <v>0.00220620636800628</v>
      </c>
      <c r="F420">
        <v>0.000532196045783332</v>
      </c>
      <c r="G420" s="178">
        <v>4.87172751839986E-06</v>
      </c>
      <c r="H420">
        <v>0.00174623222951244</v>
      </c>
    </row>
    <row r="421" spans="4:8" ht="0.75" customHeight="1">
      <c r="D421">
        <v>-4</v>
      </c>
      <c r="E421">
        <v>0.00235518894497238</v>
      </c>
      <c r="F421">
        <v>0.000604962905683134</v>
      </c>
      <c r="G421" s="178">
        <v>5.58597982489051E-06</v>
      </c>
      <c r="H421">
        <v>0.00177819366455583</v>
      </c>
    </row>
    <row r="422" spans="4:8" ht="0.75" customHeight="1">
      <c r="D422">
        <v>-3</v>
      </c>
      <c r="E422">
        <v>0.00251124671327573</v>
      </c>
      <c r="F422">
        <v>0.000686078644359369</v>
      </c>
      <c r="G422" s="178">
        <v>6.39734456662135E-06</v>
      </c>
      <c r="H422">
        <v>0.0018104548990366</v>
      </c>
    </row>
    <row r="423" spans="4:8" ht="0.75" customHeight="1">
      <c r="D423">
        <v>-2</v>
      </c>
      <c r="E423">
        <v>0.00267446559553201</v>
      </c>
      <c r="F423">
        <v>0.000776259823402039</v>
      </c>
      <c r="G423" s="178">
        <v>7.31786055832073E-06</v>
      </c>
      <c r="H423">
        <v>0.00184301111758584</v>
      </c>
    </row>
    <row r="424" spans="4:8" ht="0.75" customHeight="1">
      <c r="D424">
        <v>-1</v>
      </c>
      <c r="E424">
        <v>0.00284491081662288</v>
      </c>
      <c r="F424">
        <v>0.000876250683465356</v>
      </c>
      <c r="G424" s="178">
        <v>8.36089026776111E-06</v>
      </c>
      <c r="H424">
        <v>0.00187585727722644</v>
      </c>
    </row>
    <row r="425" spans="4:8" ht="0.75" customHeight="1">
      <c r="D425">
        <v>0</v>
      </c>
      <c r="E425">
        <v>0.00302262523933458</v>
      </c>
      <c r="F425">
        <v>0.000986819409652749</v>
      </c>
      <c r="G425" s="178">
        <v>9.54124228713133E-06</v>
      </c>
      <c r="H425">
        <v>0.00190898810648578</v>
      </c>
    </row>
    <row r="426" spans="4:8" ht="0.75" customHeight="1">
      <c r="D426">
        <v>1</v>
      </c>
      <c r="E426">
        <v>0.00320762772985205</v>
      </c>
      <c r="F426">
        <v>0.00110875361533467</v>
      </c>
      <c r="G426">
        <v>1.08753021524291E-05</v>
      </c>
      <c r="H426">
        <v>0.00194239810467415</v>
      </c>
    </row>
    <row r="427" spans="4:8" ht="0.75" customHeight="1">
      <c r="D427">
        <v>2</v>
      </c>
      <c r="E427">
        <v>0.00339991156701352</v>
      </c>
      <c r="F427">
        <v>0.00124285501079844</v>
      </c>
      <c r="G427">
        <v>1.23811717037438E-05</v>
      </c>
      <c r="H427">
        <v>0.00197608154133241</v>
      </c>
    </row>
    <row r="428" spans="4:8" ht="0.75" customHeight="1">
      <c r="D428">
        <v>3</v>
      </c>
      <c r="E428">
        <v>0.00359944290973295</v>
      </c>
      <c r="F428">
        <v>0.00138993323293588</v>
      </c>
      <c r="G428">
        <v>1.40788171307945E-05</v>
      </c>
      <c r="H428">
        <v>0.00201003245585248</v>
      </c>
    </row>
    <row r="429" spans="4:8" ht="0.75" customHeight="1">
      <c r="D429">
        <v>4</v>
      </c>
      <c r="E429">
        <v>0.00380615933739011</v>
      </c>
      <c r="F429">
        <v>0.00155079882368588</v>
      </c>
      <c r="G429">
        <v>1.59902257912793E-05</v>
      </c>
      <c r="H429">
        <v>0.00204424465727406</v>
      </c>
    </row>
    <row r="430" spans="4:8" ht="0.75" customHeight="1">
      <c r="D430">
        <v>5</v>
      </c>
      <c r="E430">
        <v>0.00401996847825955</v>
      </c>
      <c r="F430">
        <v>0.00172625535812224</v>
      </c>
      <c r="G430">
        <v>1.81395718239533E-05</v>
      </c>
      <c r="H430">
        <v>0.00207871172426071</v>
      </c>
    </row>
    <row r="431" spans="4:8" ht="0.75" customHeight="1">
      <c r="D431">
        <v>6</v>
      </c>
      <c r="E431">
        <v>0.00424074674119083</v>
      </c>
      <c r="F431">
        <v>0.00191709073782395</v>
      </c>
      <c r="G431">
        <v>2.05533905034183E-05</v>
      </c>
      <c r="H431">
        <v>0.00211342700525856</v>
      </c>
    </row>
    <row r="432" spans="4:8" ht="0.75" customHeight="1">
      <c r="D432">
        <v>7</v>
      </c>
      <c r="E432">
        <v>0.00446833816575266</v>
      </c>
      <c r="F432">
        <v>0.00212406768134597</v>
      </c>
      <c r="G432">
        <v>2.32607611989396E-05</v>
      </c>
      <c r="H432">
        <v>0.00214838361884049</v>
      </c>
    </row>
    <row r="433" spans="4:8" ht="0.75" customHeight="1">
      <c r="D433">
        <v>8</v>
      </c>
      <c r="E433">
        <v>0.00470255340590557</v>
      </c>
      <c r="F433">
        <v>0.00234791346103551</v>
      </c>
      <c r="G433">
        <v>2.62934987048421E-05</v>
      </c>
      <c r="H433">
        <v>0.00218357445423858</v>
      </c>
    </row>
    <row r="434" spans="4:8" ht="0.75" customHeight="1">
      <c r="D434">
        <v>9</v>
      </c>
      <c r="E434">
        <v>0.00494316886196489</v>
      </c>
      <c r="F434">
        <v>0.00258930895386735</v>
      </c>
      <c r="G434">
        <v>2.96863526049097E-05</v>
      </c>
      <c r="H434">
        <v>0.00221899217206758</v>
      </c>
    </row>
    <row r="435" spans="4:8" ht="0.75" customHeight="1">
      <c r="D435">
        <v>10</v>
      </c>
      <c r="E435">
        <v>0.00518992597515172</v>
      </c>
      <c r="F435">
        <v>0.00284887709310963</v>
      </c>
      <c r="G435">
        <v>3.34772142175029E-05</v>
      </c>
      <c r="H435">
        <v>0.00225462920524175</v>
      </c>
    </row>
    <row r="436" spans="4:8" ht="0.75" customHeight="1">
      <c r="D436">
        <v>11</v>
      </c>
      <c r="E436">
        <v>0.00544253069840204</v>
      </c>
      <c r="F436">
        <v>0.00312717082713344</v>
      </c>
      <c r="G436">
        <v>3.77073305417641E-05</v>
      </c>
      <c r="H436">
        <v>0.00229047776008733</v>
      </c>
    </row>
    <row r="437" spans="4:8" ht="0.75" customHeight="1">
      <c r="D437">
        <v>12</v>
      </c>
      <c r="E437">
        <v>0.00570065315631005</v>
      </c>
      <c r="F437">
        <v>0.00342466071115588</v>
      </c>
      <c r="G437">
        <v>4.24215244883171E-05</v>
      </c>
      <c r="H437">
        <v>0.00232652981765301</v>
      </c>
    </row>
    <row r="438" spans="4:8" ht="0.75" customHeight="1">
      <c r="D438">
        <v>13</v>
      </c>
      <c r="E438">
        <v>0.00596392750612257</v>
      </c>
      <c r="F438">
        <v>0.00374172227672687</v>
      </c>
      <c r="G438">
        <v>4.76684205304797E-05</v>
      </c>
      <c r="H438">
        <v>0.00236277713521993</v>
      </c>
    </row>
    <row r="439" spans="4:8" ht="0.75" customHeight="1">
      <c r="D439">
        <v>14</v>
      </c>
      <c r="E439">
        <v>0.0062319520105773</v>
      </c>
      <c r="F439">
        <v>0.00407862334187121</v>
      </c>
      <c r="G439">
        <v>5.35006747545238E-05</v>
      </c>
      <c r="H439">
        <v>0.00239921124801334</v>
      </c>
    </row>
    <row r="440" spans="4:8" ht="0.75" customHeight="1">
      <c r="D440">
        <v>15</v>
      </c>
      <c r="E440">
        <v>0.00650428933209549</v>
      </c>
      <c r="F440">
        <v>0.00443551144149169</v>
      </c>
      <c r="G440">
        <v>5.99752081204455E-05</v>
      </c>
      <c r="H440">
        <v>0.00243582347111721</v>
      </c>
    </row>
    <row r="441" spans="4:8" ht="0.75" customHeight="1">
      <c r="D441">
        <v>16</v>
      </c>
      <c r="E441">
        <v>0.00678046705640298</v>
      </c>
      <c r="F441">
        <v>0.00481240157242602</v>
      </c>
      <c r="G441">
        <v>6.71534415687319E-05</v>
      </c>
      <c r="H441">
        <v>0.00247260490159318</v>
      </c>
    </row>
    <row r="442" spans="4:8" ht="0.75" customHeight="1">
      <c r="D442">
        <v>17</v>
      </c>
      <c r="E442">
        <v>0.00705997845207311</v>
      </c>
      <c r="F442">
        <v>0.00520916445992799</v>
      </c>
      <c r="G442">
        <v>7.51015314246198E-05</v>
      </c>
      <c r="H442">
        <v>0.00250954642080507</v>
      </c>
    </row>
    <row r="443" spans="4:8" ht="0.75" customHeight="1">
      <c r="D443">
        <v>18</v>
      </c>
      <c r="E443">
        <v>0.00734228347077023</v>
      </c>
      <c r="F443">
        <v>0.00562551556182163</v>
      </c>
      <c r="G443">
        <v>8.38906033604383E-05</v>
      </c>
      <c r="H443">
        <v>0.00254663869694978</v>
      </c>
    </row>
    <row r="444" spans="4:8" ht="0.75" customHeight="1">
      <c r="D444">
        <v>19</v>
      </c>
      <c r="E444">
        <v>0.00762680999113658</v>
      </c>
      <c r="F444">
        <v>0.00606100503269252</v>
      </c>
      <c r="G444">
        <v>9.35969829801132E-05</v>
      </c>
      <c r="H444">
        <v>0.00258387218779533</v>
      </c>
    </row>
    <row r="445" spans="4:8" ht="0.75" customHeight="1">
      <c r="D445">
        <v>20</v>
      </c>
      <c r="E445">
        <v>0.00791295530732315</v>
      </c>
      <c r="F445">
        <v>0.00651500887281095</v>
      </c>
      <c r="G445">
        <v>0.000104302420889359</v>
      </c>
      <c r="H445">
        <v>0.00262123714362647</v>
      </c>
    </row>
    <row r="446" spans="4:8" ht="0.75" customHeight="1">
      <c r="D446">
        <v>21</v>
      </c>
      <c r="E446">
        <v>0.00820008786113301</v>
      </c>
      <c r="F446">
        <v>0.00698672148465897</v>
      </c>
      <c r="G446">
        <v>0.00011609430991225</v>
      </c>
      <c r="H446">
        <v>0.00265872361039827</v>
      </c>
    </row>
    <row r="447" spans="4:8" ht="0.75" customHeight="1">
      <c r="D447">
        <v>22</v>
      </c>
      <c r="E447">
        <v>0.00848754921464249</v>
      </c>
      <c r="F447">
        <v>0.00747514985366178</v>
      </c>
      <c r="G447">
        <v>0.000129065891911795</v>
      </c>
      <c r="H447">
        <v>0.00269632143309753</v>
      </c>
    </row>
    <row r="448" spans="4:8" ht="0.75" customHeight="1">
      <c r="D448">
        <v>23</v>
      </c>
      <c r="E448">
        <v>0.00877465625801127</v>
      </c>
      <c r="F448">
        <v>0.00797910955878991</v>
      </c>
      <c r="G448">
        <v>0.000143316451471071</v>
      </c>
      <c r="H448">
        <v>0.00273402025931195</v>
      </c>
    </row>
    <row r="449" spans="4:8" ht="0.75" customHeight="1">
      <c r="D449">
        <v>24</v>
      </c>
      <c r="E449">
        <v>0.00906070364500828</v>
      </c>
      <c r="F449">
        <v>0.00849722280298406</v>
      </c>
      <c r="G449">
        <v>0.000158951493494958</v>
      </c>
      <c r="H449">
        <v>0.00277180954300664</v>
      </c>
    </row>
    <row r="450" spans="4:8" ht="0.75" customHeight="1">
      <c r="D450">
        <v>25</v>
      </c>
      <c r="E450">
        <v>0.00934496644658989</v>
      </c>
      <c r="F450">
        <v>0.00902791863284906</v>
      </c>
      <c r="G450">
        <v>0.000176082901603181</v>
      </c>
      <c r="H450">
        <v>0.00280967854850719</v>
      </c>
    </row>
    <row r="451" spans="4:8" ht="0.75" customHeight="1">
      <c r="D451">
        <v>26</v>
      </c>
      <c r="E451">
        <v>0.00962670301069171</v>
      </c>
      <c r="F451">
        <v>0.00956943549186986</v>
      </c>
      <c r="G451">
        <v>0.000194829074006295</v>
      </c>
      <c r="H451">
        <v>0.00284761635468855</v>
      </c>
    </row>
    <row r="452" spans="4:8" ht="0.75" customHeight="1">
      <c r="D452">
        <v>27</v>
      </c>
      <c r="E452">
        <v>0.00990515801426234</v>
      </c>
      <c r="F452">
        <v>0.0101198262217438</v>
      </c>
      <c r="G452">
        <v>0.000215315033390452</v>
      </c>
      <c r="H452">
        <v>0.00288561185936845</v>
      </c>
    </row>
    <row r="453" spans="4:8" ht="0.75" customHeight="1">
      <c r="D453">
        <v>28</v>
      </c>
      <c r="E453">
        <v>0.0101795656914987</v>
      </c>
      <c r="F453">
        <v>0.0106769655926446</v>
      </c>
      <c r="G453">
        <v>0.000237672507187688</v>
      </c>
      <c r="H453">
        <v>0.00292365378390408</v>
      </c>
    </row>
    <row r="454" spans="4:8" ht="0.75" customHeight="1">
      <c r="D454">
        <v>29</v>
      </c>
      <c r="E454">
        <v>0.0104491532202635</v>
      </c>
      <c r="F454">
        <v>0.0112385604058001</v>
      </c>
      <c r="G454">
        <v>0.000262039974479494</v>
      </c>
      <c r="H454">
        <v>0.0029617306779903</v>
      </c>
    </row>
    <row r="455" spans="4:8" ht="0.75" customHeight="1">
      <c r="D455">
        <v>30</v>
      </c>
      <c r="E455">
        <v>0.0107131442468015</v>
      </c>
      <c r="F455">
        <v>0.0118021621712628</v>
      </c>
      <c r="G455">
        <v>0.000288562675676231</v>
      </c>
      <c r="H455">
        <v>0.00299983092465756</v>
      </c>
    </row>
    <row r="456" spans="4:8" ht="0.75" customHeight="1">
      <c r="D456">
        <v>31</v>
      </c>
      <c r="E456">
        <v>0.0109707625271432</v>
      </c>
      <c r="F456">
        <v>0.012365182320863</v>
      </c>
      <c r="G456">
        <v>0.000317392581037143</v>
      </c>
      <c r="H456">
        <v>0.00303794274546748</v>
      </c>
    </row>
    <row r="457" spans="4:8" ht="0.75" customHeight="1">
      <c r="D457">
        <v>32</v>
      </c>
      <c r="E457">
        <v>0.0112212356620175</v>
      </c>
      <c r="F457">
        <v>0.0129249098718613</v>
      </c>
      <c r="G457">
        <v>0.000348688314049144</v>
      </c>
      <c r="H457">
        <v>0.00307605420590353</v>
      </c>
    </row>
    <row r="458" spans="4:8" ht="0.75" customHeight="1">
      <c r="D458">
        <v>33</v>
      </c>
      <c r="E458">
        <v>0.011463798900709</v>
      </c>
      <c r="F458">
        <v>0.013478531411605</v>
      </c>
      <c r="G458">
        <v>0.000382615025670849</v>
      </c>
      <c r="H458">
        <v>0.0031141532209544</v>
      </c>
    </row>
    <row r="459" spans="4:8" ht="0.75" customHeight="1">
      <c r="D459">
        <v>34</v>
      </c>
      <c r="E459">
        <v>0.0116976989881124</v>
      </c>
      <c r="F459">
        <v>0.0140231532285016</v>
      </c>
      <c r="G459">
        <v>0.000419344215475235</v>
      </c>
      <c r="H459">
        <v>0.00315222756088709</v>
      </c>
    </row>
    <row r="460" spans="4:8" ht="0.75" customHeight="1">
      <c r="D460">
        <v>35</v>
      </c>
      <c r="E460">
        <v>0.0119221980282665</v>
      </c>
      <c r="F460">
        <v>0.0145558253707992</v>
      </c>
      <c r="G460">
        <v>0.000459053495793393</v>
      </c>
      <c r="H460">
        <v>0.00319026485720659</v>
      </c>
    </row>
    <row r="461" spans="4:8" ht="0.75" customHeight="1">
      <c r="D461">
        <v>36</v>
      </c>
      <c r="E461">
        <v>0.0121365773369238</v>
      </c>
      <c r="F461">
        <v>0.0150735673730153</v>
      </c>
      <c r="G461">
        <v>0.000501926295076506</v>
      </c>
      <c r="H461">
        <v>0.00322825260879886</v>
      </c>
    </row>
    <row r="462" spans="4:8" ht="0.75" customHeight="1">
      <c r="D462">
        <v>37</v>
      </c>
      <c r="E462">
        <v>0.0123401412552236</v>
      </c>
      <c r="F462">
        <v>0.015573395351363</v>
      </c>
      <c r="G462">
        <v>0.0005481514968566</v>
      </c>
      <c r="H462">
        <v>0.00326617818825353</v>
      </c>
    </row>
    <row r="463" spans="4:8" ht="0.75" customHeight="1">
      <c r="D463">
        <v>38</v>
      </c>
      <c r="E463">
        <v>0.0125322208963105</v>
      </c>
      <c r="F463">
        <v>0.0160523501351355</v>
      </c>
      <c r="G463">
        <v>0.000597923010901699</v>
      </c>
      <c r="H463">
        <v>0.00330402884836236</v>
      </c>
    </row>
    <row r="464" spans="4:8" ht="0.75" customHeight="1">
      <c r="D464">
        <v>39</v>
      </c>
      <c r="E464">
        <v>0.012712177796783</v>
      </c>
      <c r="F464">
        <v>0.0165075260716238</v>
      </c>
      <c r="G464">
        <v>0.000651439273430217</v>
      </c>
      <c r="H464">
        <v>0.00334179172878946</v>
      </c>
    </row>
    <row r="465" spans="4:8" ht="0.75" customHeight="1">
      <c r="D465">
        <v>40</v>
      </c>
      <c r="E465">
        <v>0.0128794074451589</v>
      </c>
      <c r="F465">
        <v>0.0169361001185643</v>
      </c>
      <c r="G465">
        <v>0.000708902673574922</v>
      </c>
      <c r="H465">
        <v>0.00337945386290901</v>
      </c>
    </row>
    <row r="466" spans="4:8" ht="0.75" customHeight="1">
      <c r="D466">
        <v>41</v>
      </c>
      <c r="E466">
        <v>0.0130333426601327</v>
      </c>
      <c r="F466">
        <v>0.0173353608210447</v>
      </c>
      <c r="G466">
        <v>0.000770518903670038</v>
      </c>
      <c r="H466">
        <v>0.00341700218480574</v>
      </c>
    </row>
    <row r="467" spans="4:8" ht="0.75" customHeight="1">
      <c r="D467">
        <v>42</v>
      </c>
      <c r="E467">
        <v>0.0131734567922421</v>
      </c>
      <c r="F467">
        <v>0.0177027367598075</v>
      </c>
      <c r="G467">
        <v>0.000836496231377214</v>
      </c>
      <c r="H467">
        <v>0.00345442353643358</v>
      </c>
    </row>
    <row r="468" spans="4:8" ht="0.75" customHeight="1">
      <c r="D468">
        <v>43</v>
      </c>
      <c r="E468">
        <v>0.0132992667236798</v>
      </c>
      <c r="F468">
        <v>0.0180358240553988</v>
      </c>
      <c r="G468">
        <v>0.000907044692167372</v>
      </c>
      <c r="H468">
        <v>0.00349170467492732</v>
      </c>
    </row>
    <row r="469" spans="4:8" ht="0.75" customHeight="1">
      <c r="D469">
        <v>44</v>
      </c>
      <c r="E469">
        <v>0.0134103356423546</v>
      </c>
      <c r="F469">
        <v>0.0183324125178798</v>
      </c>
      <c r="G469">
        <v>0.000982375201235594</v>
      </c>
      <c r="H469">
        <v>0.00352883228006208</v>
      </c>
    </row>
    <row r="470" spans="4:8" ht="0.75" customHeight="1">
      <c r="D470">
        <v>45</v>
      </c>
      <c r="E470">
        <v>0.01350627556792</v>
      </c>
      <c r="F470">
        <v>0.0185905100449159</v>
      </c>
      <c r="G470">
        <v>0.00106269858454424</v>
      </c>
      <c r="H470">
        <v>0.00356579296185513</v>
      </c>
    </row>
    <row r="471" spans="4:8" ht="0.75" customHeight="1">
      <c r="D471">
        <v>46</v>
      </c>
      <c r="E471">
        <v>0.0135867496093336</v>
      </c>
      <c r="F471">
        <v>0.0188083648918989</v>
      </c>
      <c r="G471">
        <v>0.00114822452936321</v>
      </c>
      <c r="H471">
        <v>0.00360257326830438</v>
      </c>
    </row>
    <row r="472" spans="4:8" ht="0.75" customHeight="1">
      <c r="D472">
        <v>47</v>
      </c>
      <c r="E472">
        <v>0.0136514739355665</v>
      </c>
      <c r="F472">
        <v>0.0189844854660412</v>
      </c>
      <c r="G472">
        <v>0.00123916045540338</v>
      </c>
      <c r="H472">
        <v>0.00363915969325758</v>
      </c>
    </row>
    <row r="473" spans="4:8" ht="0.75" customHeight="1">
      <c r="D473">
        <v>48</v>
      </c>
      <c r="E473">
        <v>0.0137002194433303</v>
      </c>
      <c r="F473">
        <v>0.019117657331653</v>
      </c>
      <c r="G473">
        <v>0.00133571030841556</v>
      </c>
      <c r="H473">
        <v>0.00367553868440625</v>
      </c>
    </row>
    <row r="474" spans="4:8" ht="0.75" customHeight="1">
      <c r="D474">
        <v>49</v>
      </c>
      <c r="E474">
        <v>0.0137328131081107</v>
      </c>
      <c r="F474">
        <v>0.0192069571554279</v>
      </c>
      <c r="G474">
        <v>0.00143807327894896</v>
      </c>
      <c r="H474">
        <v>0.00371169665139785</v>
      </c>
    </row>
    <row r="475" spans="4:8" ht="0.75" customHeight="1">
      <c r="D475">
        <v>50</v>
      </c>
      <c r="E475">
        <v>0.0137491390073564</v>
      </c>
      <c r="F475">
        <v>0.019251763367739</v>
      </c>
      <c r="G475">
        <v>0.00154644244982376</v>
      </c>
      <c r="H475">
        <v>0.00374761997405993</v>
      </c>
    </row>
    <row r="476" spans="4:8" ht="0.75" customHeight="1">
      <c r="D476">
        <v>51</v>
      </c>
      <c r="E476">
        <v>0.0137491390073564</v>
      </c>
      <c r="F476">
        <v>0.019251763367739</v>
      </c>
      <c r="G476">
        <v>0.00166100337676668</v>
      </c>
      <c r="H476">
        <v>0.00378329501072927</v>
      </c>
    </row>
    <row r="477" spans="4:8" ht="0.75" customHeight="1">
      <c r="D477">
        <v>52</v>
      </c>
      <c r="E477">
        <v>0.0137328131081107</v>
      </c>
      <c r="F477">
        <v>0.0192069571554279</v>
      </c>
      <c r="G477">
        <v>0.00178193260757805</v>
      </c>
      <c r="H477">
        <v>0.00381870810667941</v>
      </c>
    </row>
    <row r="478" spans="4:8" ht="0.75" customHeight="1">
      <c r="D478">
        <v>53</v>
      </c>
      <c r="E478">
        <v>0.0137002194433303</v>
      </c>
      <c r="F478">
        <v>0.019117657331653</v>
      </c>
      <c r="G478">
        <v>0.00190939614613598</v>
      </c>
      <c r="H478">
        <v>0.00385384560263942</v>
      </c>
    </row>
    <row r="479" spans="4:8" ht="0.75" customHeight="1">
      <c r="D479">
        <v>54</v>
      </c>
      <c r="E479">
        <v>0.0136514739355665</v>
      </c>
      <c r="F479">
        <v>0.0189844854660412</v>
      </c>
      <c r="G479">
        <v>0.00204354786848953</v>
      </c>
      <c r="H479">
        <v>0.00388869384339656</v>
      </c>
    </row>
    <row r="480" spans="4:8" ht="0.75" customHeight="1">
      <c r="D480">
        <v>55</v>
      </c>
      <c r="E480">
        <v>0.0135867496093336</v>
      </c>
      <c r="F480">
        <v>0.0188083648918989</v>
      </c>
      <c r="G480">
        <v>0.0021845278992368</v>
      </c>
      <c r="H480">
        <v>0.00392323918647565</v>
      </c>
    </row>
    <row r="481" spans="4:8" ht="0.75" customHeight="1">
      <c r="D481">
        <v>56</v>
      </c>
      <c r="E481">
        <v>0.01350627556792</v>
      </c>
      <c r="F481">
        <v>0.0185905100449159</v>
      </c>
      <c r="G481">
        <v>0.00233246095731673</v>
      </c>
      <c r="H481">
        <v>0.00395746801088756</v>
      </c>
    </row>
    <row r="482" spans="4:8" ht="0.75" customHeight="1">
      <c r="D482">
        <v>57</v>
      </c>
      <c r="E482">
        <v>0.0134103356423546</v>
      </c>
      <c r="F482">
        <v>0.0183324125178798</v>
      </c>
      <c r="G482">
        <v>0.002487454681253</v>
      </c>
      <c r="H482">
        <v>0.00399136672593901</v>
      </c>
    </row>
    <row r="483" spans="4:8" ht="0.75" customHeight="1">
      <c r="D483">
        <v>58</v>
      </c>
      <c r="E483">
        <v>0.0132992667236798</v>
      </c>
      <c r="F483">
        <v>0.0180358240553988</v>
      </c>
      <c r="G483">
        <v>0.00264959794476337</v>
      </c>
      <c r="H483">
        <v>0.00402492178009608</v>
      </c>
    </row>
    <row r="484" spans="4:8" ht="0.75" customHeight="1">
      <c r="D484">
        <v>59</v>
      </c>
      <c r="E484">
        <v>0.0131734567922421</v>
      </c>
      <c r="F484">
        <v>0.0177027367598075</v>
      </c>
      <c r="G484">
        <v>0.00281895917447569</v>
      </c>
      <c r="H484">
        <v>0.00405811966989326</v>
      </c>
    </row>
    <row r="485" spans="4:8" ht="0.75" customHeight="1">
      <c r="D485">
        <v>60</v>
      </c>
      <c r="E485">
        <v>0.0130333426601327</v>
      </c>
      <c r="F485">
        <v>0.0173353608210447</v>
      </c>
      <c r="G485">
        <v>0.00299558468226128</v>
      </c>
      <c r="H485">
        <v>0.00409094694888019</v>
      </c>
    </row>
    <row r="486" spans="4:8" ht="0.75" customHeight="1">
      <c r="D486">
        <v>61</v>
      </c>
      <c r="E486">
        <v>0.0128794074451589</v>
      </c>
      <c r="F486">
        <v>0.0169361001185643</v>
      </c>
      <c r="G486">
        <v>0.00317949702539333</v>
      </c>
      <c r="H486">
        <v>0.00412339023659775</v>
      </c>
    </row>
    <row r="487" spans="4:8" ht="0.75" customHeight="1">
      <c r="D487">
        <v>62</v>
      </c>
      <c r="E487">
        <v>0.012712177796783</v>
      </c>
      <c r="F487">
        <v>0.0165075260716238</v>
      </c>
      <c r="G487">
        <v>0.00337069340835202</v>
      </c>
      <c r="H487">
        <v>0.00415543622757531</v>
      </c>
    </row>
    <row r="488" spans="4:8" ht="0.75" customHeight="1">
      <c r="D488">
        <v>63</v>
      </c>
      <c r="E488">
        <v>0.0125322208963105</v>
      </c>
      <c r="F488">
        <v>0.0160523501351355</v>
      </c>
      <c r="G488">
        <v>0.003569144140615</v>
      </c>
      <c r="H488">
        <v>0.00418707170034077</v>
      </c>
    </row>
    <row r="489" spans="4:8" ht="0.75" customHeight="1">
      <c r="D489">
        <v>64</v>
      </c>
      <c r="E489">
        <v>0.0123401412552236</v>
      </c>
      <c r="F489">
        <v>0.015573395351363</v>
      </c>
      <c r="G489">
        <v>0.0037747911651819</v>
      </c>
      <c r="H489">
        <v>0.00421828352643491</v>
      </c>
    </row>
    <row r="490" spans="4:8" ht="0.75" customHeight="1">
      <c r="D490">
        <v>65</v>
      </c>
      <c r="E490">
        <v>0.0121365773369238</v>
      </c>
      <c r="F490">
        <v>0.0150735673730153</v>
      </c>
      <c r="G490">
        <v>0.00398754667287158</v>
      </c>
      <c r="H490">
        <v>0.00424905867942155</v>
      </c>
    </row>
    <row r="491" spans="4:8" ht="0.75" customHeight="1">
      <c r="D491">
        <v>66</v>
      </c>
      <c r="E491">
        <v>0.0119221980282665</v>
      </c>
      <c r="F491">
        <v>0.0145558253707992</v>
      </c>
      <c r="G491">
        <v>0.00420729181759201</v>
      </c>
      <c r="H491">
        <v>0.00427938424388497</v>
      </c>
    </row>
    <row r="492" spans="4:8" ht="0.75" customHeight="1">
      <c r="D492">
        <v>67</v>
      </c>
      <c r="E492">
        <v>0.0116976989881124</v>
      </c>
      <c r="F492">
        <v>0.0140231532285016</v>
      </c>
      <c r="G492">
        <v>0.00443387554780475</v>
      </c>
      <c r="H492">
        <v>0.00430924742440593</v>
      </c>
    </row>
    <row r="493" spans="4:8" ht="0.75" customHeight="1">
      <c r="D493">
        <v>68</v>
      </c>
      <c r="E493">
        <v>0.011463798900709</v>
      </c>
      <c r="F493">
        <v>0.013478531411605</v>
      </c>
      <c r="G493">
        <v>0.00466711356928053</v>
      </c>
      <c r="H493">
        <v>0.00433863555450758</v>
      </c>
    </row>
    <row r="494" spans="4:8" ht="0.75" customHeight="1">
      <c r="D494">
        <v>69</v>
      </c>
      <c r="E494">
        <v>0.0112212356620175</v>
      </c>
      <c r="F494">
        <v>0.0129249098718613</v>
      </c>
      <c r="G494">
        <v>0.00490678745396289</v>
      </c>
      <c r="H494">
        <v>0.00436753610556269</v>
      </c>
    </row>
    <row r="495" spans="4:8" ht="0.75" customHeight="1">
      <c r="D495">
        <v>70</v>
      </c>
      <c r="E495">
        <v>0.0109707625271432</v>
      </c>
      <c r="F495">
        <v>0.012365182320863</v>
      </c>
      <c r="G495">
        <v>0.00515264390931765</v>
      </c>
      <c r="H495">
        <v>0.00439593669565334</v>
      </c>
    </row>
    <row r="496" spans="4:8" ht="0.75" customHeight="1">
      <c r="D496">
        <v>71</v>
      </c>
      <c r="E496">
        <v>0.0107131442468015</v>
      </c>
      <c r="F496">
        <v>0.0118021621712628</v>
      </c>
      <c r="G496">
        <v>0.00540439422194241</v>
      </c>
      <c r="H496">
        <v>0.00442382509837444</v>
      </c>
    </row>
    <row r="497" spans="4:8" ht="0.75" customHeight="1">
      <c r="D497">
        <v>72</v>
      </c>
      <c r="E497">
        <v>0.0104491532202635</v>
      </c>
      <c r="F497">
        <v>0.0112385604058001</v>
      </c>
      <c r="G497">
        <v>0.00566171388844181</v>
      </c>
      <c r="H497">
        <v>0.00445118925157229</v>
      </c>
    </row>
    <row r="498" spans="4:8" ht="0.75" customHeight="1">
      <c r="D498">
        <v>73</v>
      </c>
      <c r="E498">
        <v>0.0101795656914987</v>
      </c>
      <c r="F498">
        <v>0.0106769655926446</v>
      </c>
      <c r="G498">
        <v>0.00592424244563902</v>
      </c>
      <c r="H498">
        <v>0.0044780172660096</v>
      </c>
    </row>
    <row r="499" spans="4:8" ht="0.75" customHeight="1">
      <c r="D499">
        <v>74</v>
      </c>
      <c r="E499">
        <v>0.00990515801426234</v>
      </c>
      <c r="F499">
        <v>0.0101198262217438</v>
      </c>
      <c r="G499">
        <v>0.00619158351109493</v>
      </c>
      <c r="H499">
        <v>0.00450429743394809</v>
      </c>
    </row>
    <row r="500" spans="4:8" ht="0.75" customHeight="1">
      <c r="D500">
        <v>75</v>
      </c>
      <c r="E500">
        <v>0.00962670301069171</v>
      </c>
      <c r="F500">
        <v>0.00956943549186986</v>
      </c>
      <c r="G500">
        <v>0.00646330504364697</v>
      </c>
      <c r="H500">
        <v>0.0045300182376402</v>
      </c>
    </row>
    <row r="501" spans="4:8" ht="0.75" customHeight="1">
      <c r="D501">
        <v>76</v>
      </c>
      <c r="E501">
        <v>0.00934496644658989</v>
      </c>
      <c r="F501">
        <v>0.00902791863284906</v>
      </c>
      <c r="G501">
        <v>0.00673893983226607</v>
      </c>
      <c r="H501">
        <v>0.00455516835772127</v>
      </c>
    </row>
    <row r="502" spans="4:8" ht="0.75" customHeight="1">
      <c r="D502">
        <v>77</v>
      </c>
      <c r="E502">
        <v>0.00906070364500828</v>
      </c>
      <c r="F502">
        <v>0.00849722280298406</v>
      </c>
      <c r="G502">
        <v>0.00701798621997025</v>
      </c>
      <c r="H502">
        <v>0.00457973668149358</v>
      </c>
    </row>
    <row r="503" spans="4:8" ht="0.75" customHeight="1">
      <c r="D503">
        <v>78</v>
      </c>
      <c r="E503">
        <v>0.00877465625801127</v>
      </c>
      <c r="F503">
        <v>0.00797910955878991</v>
      </c>
      <c r="G503">
        <v>0.00729990906783805</v>
      </c>
      <c r="H503">
        <v>0.00460371231109388</v>
      </c>
    </row>
    <row r="504" spans="4:8" ht="0.75" customHeight="1">
      <c r="D504">
        <v>79</v>
      </c>
      <c r="E504">
        <v>0.00848754921464249</v>
      </c>
      <c r="F504">
        <v>0.00747514985366178</v>
      </c>
      <c r="G504">
        <v>0.00758414096234642</v>
      </c>
      <c r="H504">
        <v>0.00462708457153594</v>
      </c>
    </row>
    <row r="505" spans="4:8" ht="0.75" customHeight="1">
      <c r="D505">
        <v>80</v>
      </c>
      <c r="E505">
        <v>0.00820008786113301</v>
      </c>
      <c r="F505">
        <v>0.00698672148465897</v>
      </c>
      <c r="G505">
        <v>0.00787008366733013</v>
      </c>
      <c r="H505">
        <v>0.00464984301861992</v>
      </c>
    </row>
    <row r="506" spans="4:8" ht="0.75" customHeight="1">
      <c r="D506">
        <v>81</v>
      </c>
      <c r="E506">
        <v>0.00791295530732315</v>
      </c>
      <c r="F506">
        <v>0.00651500887281095</v>
      </c>
      <c r="G506">
        <v>0.00815710981984019</v>
      </c>
      <c r="H506">
        <v>0.00467197744670027</v>
      </c>
    </row>
    <row r="507" spans="4:8" ht="0.75" customHeight="1">
      <c r="D507">
        <v>82</v>
      </c>
      <c r="E507">
        <v>0.00762680999113658</v>
      </c>
      <c r="F507">
        <v>0.00606100503269252</v>
      </c>
      <c r="G507">
        <v>0.00844456486708486</v>
      </c>
      <c r="H507">
        <v>0.00469347789630415</v>
      </c>
    </row>
    <row r="508" spans="4:8" ht="0.75" customHeight="1">
      <c r="D508">
        <v>83</v>
      </c>
      <c r="E508">
        <v>0.00734228347077023</v>
      </c>
      <c r="F508">
        <v>0.00562551556182163</v>
      </c>
      <c r="G508">
        <v>0.0087317692394889</v>
      </c>
      <c r="H508">
        <v>0.00471433466159239</v>
      </c>
    </row>
    <row r="509" spans="4:8" ht="0.75" customHeight="1">
      <c r="D509">
        <v>84</v>
      </c>
      <c r="E509">
        <v>0.00705997845207311</v>
      </c>
      <c r="F509">
        <v>0.00520916445992799</v>
      </c>
      <c r="G509">
        <v>0.00901802075272579</v>
      </c>
      <c r="H509">
        <v>0.00473453829765521</v>
      </c>
    </row>
    <row r="510" spans="4:8" ht="0.75" customHeight="1">
      <c r="D510">
        <v>85</v>
      </c>
      <c r="E510">
        <v>0.00678046705640298</v>
      </c>
      <c r="F510">
        <v>0.00481240157242602</v>
      </c>
      <c r="G510">
        <v>0.0093025972293862</v>
      </c>
      <c r="H510">
        <v>0.00475407962763492</v>
      </c>
    </row>
    <row r="511" spans="4:8" ht="0.75" customHeight="1">
      <c r="D511">
        <v>86</v>
      </c>
      <c r="E511">
        <v>0.00650428933209549</v>
      </c>
      <c r="F511">
        <v>0.00443551144149169</v>
      </c>
      <c r="G511">
        <v>0.00958475932876764</v>
      </c>
      <c r="H511">
        <v>0.00477294974966831</v>
      </c>
    </row>
    <row r="512" spans="4:8" ht="0.75" customHeight="1">
      <c r="D512">
        <v>87</v>
      </c>
      <c r="E512">
        <v>0.0062319520105773</v>
      </c>
      <c r="F512">
        <v>0.00407862334187121</v>
      </c>
      <c r="G512">
        <v>0.00986375357112891</v>
      </c>
      <c r="H512">
        <v>0.00479114004364109</v>
      </c>
    </row>
    <row r="513" spans="4:8" ht="0.75" customHeight="1">
      <c r="D513">
        <v>88</v>
      </c>
      <c r="E513">
        <v>0.00596392750612257</v>
      </c>
      <c r="F513">
        <v>0.00374172227672687</v>
      </c>
      <c r="G513">
        <v>0.0101388155406731</v>
      </c>
      <c r="H513">
        <v>0.00480864217774743</v>
      </c>
    </row>
    <row r="514" spans="4:8" ht="0.75" customHeight="1">
      <c r="D514">
        <v>89</v>
      </c>
      <c r="E514">
        <v>0.00570065315631005</v>
      </c>
      <c r="F514">
        <v>0.00342466071115588</v>
      </c>
      <c r="G514">
        <v>0.0104091732495296</v>
      </c>
      <c r="H514">
        <v>0.00482544811484758</v>
      </c>
    </row>
    <row r="515" spans="4:8" ht="0.75" customHeight="1">
      <c r="D515">
        <v>90</v>
      </c>
      <c r="E515">
        <v>0.00544253069840204</v>
      </c>
      <c r="F515">
        <v>0.00312717082713344</v>
      </c>
      <c r="G515">
        <v>0.0106740506431213</v>
      </c>
      <c r="H515">
        <v>0.00484155011861668</v>
      </c>
    </row>
    <row r="516" spans="4:8" ht="0.75" customHeight="1">
      <c r="D516">
        <v>91</v>
      </c>
      <c r="E516">
        <v>0.00518992597515172</v>
      </c>
      <c r="F516">
        <v>0.00284887709310963</v>
      </c>
      <c r="G516">
        <v>0.0109326712255555</v>
      </c>
      <c r="H516">
        <v>0.00485694075947826</v>
      </c>
    </row>
    <row r="517" spans="4:8" ht="0.75" customHeight="1">
      <c r="D517">
        <v>92</v>
      </c>
      <c r="E517">
        <v>0.00494316886196489</v>
      </c>
      <c r="F517">
        <v>0.00258930895386735</v>
      </c>
      <c r="G517">
        <v>0.0111842617820827</v>
      </c>
      <c r="H517">
        <v>0.00487161292031607</v>
      </c>
    </row>
    <row r="518" spans="4:8" ht="0.75" customHeight="1">
      <c r="D518">
        <v>93</v>
      </c>
      <c r="E518">
        <v>0.00470255340590557</v>
      </c>
      <c r="F518">
        <v>0.00234791346103551</v>
      </c>
      <c r="G518">
        <v>0.0114280561742545</v>
      </c>
      <c r="H518">
        <v>0.00488555980195809</v>
      </c>
    </row>
    <row r="519" spans="4:8" ht="0.75" customHeight="1">
      <c r="D519">
        <v>94</v>
      </c>
      <c r="E519">
        <v>0.00446833816575266</v>
      </c>
      <c r="F519">
        <v>0.00212406768134597</v>
      </c>
      <c r="G519">
        <v>0.0116632991821951</v>
      </c>
      <c r="H519">
        <v>0.00489877492842668</v>
      </c>
    </row>
    <row r="520" spans="4:8" ht="0.75" customHeight="1">
      <c r="D520">
        <v>95</v>
      </c>
      <c r="E520">
        <v>0.00424074674119083</v>
      </c>
      <c r="F520">
        <v>0.00191709073782395</v>
      </c>
      <c r="G520">
        <v>0.0118892503674017</v>
      </c>
      <c r="H520">
        <v>0.00491125215194941</v>
      </c>
    </row>
    <row r="521" spans="4:8" ht="0.75" customHeight="1">
      <c r="D521">
        <v>96</v>
      </c>
      <c r="E521">
        <v>0.00401996847825955</v>
      </c>
      <c r="F521">
        <v>0.00172625535812224</v>
      </c>
      <c r="G521">
        <v>0.0121051879287208</v>
      </c>
      <c r="H521">
        <v>0.00492298565772499</v>
      </c>
    </row>
    <row r="522" spans="4:8" ht="0.75" customHeight="1">
      <c r="D522">
        <v>97</v>
      </c>
      <c r="E522">
        <v>0.00380615933739011</v>
      </c>
      <c r="F522">
        <v>0.00155079882368588</v>
      </c>
      <c r="G522">
        <v>0.0123104125236262</v>
      </c>
      <c r="H522">
        <v>0.00493396996843918</v>
      </c>
    </row>
    <row r="523" spans="4:8" ht="0.75" customHeight="1">
      <c r="D523">
        <v>98</v>
      </c>
      <c r="E523">
        <v>0.00359944290973295</v>
      </c>
      <c r="F523">
        <v>0.00138993323293588</v>
      </c>
      <c r="G523">
        <v>0.0125042510266581</v>
      </c>
      <c r="H523">
        <v>0.00494419994852572</v>
      </c>
    </row>
    <row r="524" spans="4:8" ht="0.75" customHeight="1">
      <c r="D524">
        <v>99</v>
      </c>
      <c r="E524">
        <v>0.00339991156701352</v>
      </c>
      <c r="F524">
        <v>0.00124285501079844</v>
      </c>
      <c r="G524">
        <v>0.0126860601968826</v>
      </c>
      <c r="H524">
        <v>0.00495367080816775</v>
      </c>
    </row>
    <row r="525" spans="4:8" ht="0.75" customHeight="1">
      <c r="D525">
        <v>100</v>
      </c>
      <c r="E525">
        <v>0.00320762772985205</v>
      </c>
      <c r="F525">
        <v>0.00110875361533467</v>
      </c>
      <c r="G525">
        <v>0.0128552302264992</v>
      </c>
      <c r="H525">
        <v>0.00496237810703524</v>
      </c>
    </row>
    <row r="526" spans="4:8" ht="0.75" customHeight="1">
      <c r="D526">
        <v>101</v>
      </c>
      <c r="E526">
        <v>0.00302262523933458</v>
      </c>
      <c r="F526">
        <v>0.000986819409652749</v>
      </c>
      <c r="G526">
        <v>0.0130111881432622</v>
      </c>
      <c r="H526">
        <v>0.00497031775775442</v>
      </c>
    </row>
    <row r="527" spans="4:8" ht="0.75" customHeight="1">
      <c r="D527">
        <v>102</v>
      </c>
      <c r="E527">
        <v>0.00284491081662288</v>
      </c>
      <c r="F527">
        <v>0.000876250683465356</v>
      </c>
      <c r="G527">
        <v>0.0131534010401934</v>
      </c>
      <c r="H527">
        <v>0.00497748602910536</v>
      </c>
    </row>
    <row r="528" spans="4:8" ht="0.75" customHeight="1">
      <c r="D528">
        <v>103</v>
      </c>
      <c r="E528">
        <v>0.00267446559553201</v>
      </c>
      <c r="F528">
        <v>0.000776259823402039</v>
      </c>
      <c r="G528">
        <v>0.0132813791071374</v>
      </c>
      <c r="H528">
        <v>0.00498387954894424</v>
      </c>
    </row>
    <row r="529" spans="4:8" ht="0.75" customHeight="1">
      <c r="D529">
        <v>104</v>
      </c>
      <c r="E529">
        <v>0.00251124671327573</v>
      </c>
      <c r="F529">
        <v>0.000686078644359369</v>
      </c>
      <c r="G529">
        <v>0.0133946784400427</v>
      </c>
      <c r="H529">
        <v>0.00498949530684714</v>
      </c>
    </row>
    <row r="530" spans="4:8" ht="0.75" customHeight="1">
      <c r="D530">
        <v>105</v>
      </c>
      <c r="E530">
        <v>0.00235518894497238</v>
      </c>
      <c r="F530">
        <v>0.000604962905683134</v>
      </c>
      <c r="G530">
        <v>0.0134929036054307</v>
      </c>
      <c r="H530">
        <v>0.00499433065647232</v>
      </c>
    </row>
    <row r="531" spans="4:8" ht="0.75" customHeight="1">
      <c r="D531">
        <v>106</v>
      </c>
      <c r="E531">
        <v>0.00220620636800628</v>
      </c>
      <c r="F531">
        <v>0.000532196045783332</v>
      </c>
      <c r="G531">
        <v>0.0135757099393259</v>
      </c>
      <c r="H531">
        <v>0.00499838331763855</v>
      </c>
    </row>
    <row r="532" spans="4:8" ht="0.75" customHeight="1">
      <c r="D532">
        <v>107</v>
      </c>
      <c r="E532">
        <v>0.00206419404293902</v>
      </c>
      <c r="F532">
        <v>0.000467092176883885</v>
      </c>
      <c r="G532">
        <v>0.0136428055619466</v>
      </c>
      <c r="H532">
        <v>0.00500165137811706</v>
      </c>
    </row>
    <row r="533" spans="4:8" ht="0.75" customHeight="1">
      <c r="D533">
        <v>108</v>
      </c>
      <c r="E533">
        <v>0.00192902969835125</v>
      </c>
      <c r="F533">
        <v>0.000408998388041396</v>
      </c>
      <c r="G533">
        <v>0.0136939530916759</v>
      </c>
      <c r="H533">
        <v>0.00500413329513532</v>
      </c>
    </row>
    <row r="534" spans="4:8" ht="0.75" customHeight="1">
      <c r="D534">
        <v>109</v>
      </c>
      <c r="E534">
        <v>0.00180057540775436</v>
      </c>
      <c r="F534">
        <v>0.000357296409399946</v>
      </c>
      <c r="G534">
        <v>0.0137289710442299</v>
      </c>
      <c r="H534">
        <v>0.00500582789659076</v>
      </c>
    </row>
    <row r="535" spans="4:8" ht="0.75" customHeight="1">
      <c r="D535">
        <v>110</v>
      </c>
      <c r="E535">
        <v>0.00167867924753183</v>
      </c>
      <c r="F535">
        <v>0.000311403693977298</v>
      </c>
      <c r="G535">
        <v>0.0137477349054805</v>
      </c>
      <c r="H535">
        <v>0.00500673438197329</v>
      </c>
    </row>
    <row r="536" spans="4:8" ht="0.75" customHeight="1">
      <c r="D536">
        <v>111</v>
      </c>
      <c r="E536">
        <v>0.00156317692573823</v>
      </c>
      <c r="F536">
        <v>0.000270773975219154</v>
      </c>
      <c r="G536">
        <v>0.0137501778690596</v>
      </c>
      <c r="H536">
        <v>0.00500685232299556</v>
      </c>
    </row>
    <row r="537" spans="4:8" ht="0.75" customHeight="1">
      <c r="D537">
        <v>112</v>
      </c>
      <c r="E537">
        <v>0.0014538933724897</v>
      </c>
      <c r="F537">
        <v>0.000234897359244821</v>
      </c>
      <c r="G537">
        <v>0.0137362912326279</v>
      </c>
      <c r="H537">
        <v>0.00500618166393013</v>
      </c>
    </row>
    <row r="538" spans="4:8" ht="0.75" customHeight="1">
      <c r="D538">
        <v>113</v>
      </c>
      <c r="E538">
        <v>0.00135064428360902</v>
      </c>
      <c r="F538">
        <v>0.00020330001028371</v>
      </c>
      <c r="G538">
        <v>0.0137061244495204</v>
      </c>
      <c r="H538">
        <v>0.00500472272165341</v>
      </c>
    </row>
    <row r="539" spans="4:8" ht="0.75" customHeight="1">
      <c r="D539">
        <v>114</v>
      </c>
      <c r="E539">
        <v>0.00125323761013223</v>
      </c>
      <c r="F539">
        <v>0.000175543486416783</v>
      </c>
      <c r="G539">
        <v>0.0136597848353393</v>
      </c>
      <c r="H539">
        <v>0.00500247618539611</v>
      </c>
    </row>
    <row r="540" spans="4:8" ht="0.75" customHeight="1">
      <c r="D540">
        <v>115</v>
      </c>
      <c r="E540">
        <v>0.00116147498722978</v>
      </c>
      <c r="F540">
        <v>0.000151223780541971</v>
      </c>
      <c r="G540">
        <v>0.0135974369319298</v>
      </c>
      <c r="H540">
        <v>0.00499944311620061</v>
      </c>
    </row>
    <row r="541" spans="4:8" ht="0.75" customHeight="1">
      <c r="D541">
        <v>116</v>
      </c>
      <c r="E541">
        <v>0.0010751530970345</v>
      </c>
      <c r="F541">
        <v>0.000129970118626554</v>
      </c>
      <c r="G541">
        <v>0.0135193015340151</v>
      </c>
      <c r="H541">
        <v>0.00499562494608578</v>
      </c>
    </row>
    <row r="542" spans="4:8" ht="0.75" customHeight="1">
      <c r="D542">
        <v>117</v>
      </c>
      <c r="E542">
        <v>0.000994064960791483</v>
      </c>
      <c r="F542">
        <v>0.000111443563936338</v>
      </c>
      <c r="G542">
        <v>0.0134256543865471</v>
      </c>
      <c r="H542">
        <v>0.00499102347692018</v>
      </c>
    </row>
    <row r="543" spans="4:8" ht="0.75" customHeight="1">
      <c r="D543">
        <v>118</v>
      </c>
      <c r="E543">
        <v>0.000918001156643452</v>
      </c>
      <c r="F543">
        <v>9.53354721767631E-05</v>
      </c>
      <c r="G543">
        <v>0.0133168245635303</v>
      </c>
      <c r="H543">
        <v>0.00498564087900492</v>
      </c>
    </row>
    <row r="544" spans="4:8" ht="0.75" customHeight="1">
      <c r="D544">
        <v>119</v>
      </c>
      <c r="E544">
        <v>0.000846750960231212</v>
      </c>
      <c r="F544">
        <v>8.13658384700431E-05</v>
      </c>
      <c r="G544">
        <v>0.0131931925416542</v>
      </c>
      <c r="H544">
        <v>0.00497947968936772</v>
      </c>
    </row>
    <row r="545" spans="4:8" ht="0.75" customHeight="1">
      <c r="D545">
        <v>120</v>
      </c>
      <c r="E545">
        <v>0.000780103406116806</v>
      </c>
      <c r="F545">
        <v>6.92815729387491E-05</v>
      </c>
      <c r="G545">
        <v>0.0130551879845169</v>
      </c>
      <c r="H545">
        <v>0.00497254280976998</v>
      </c>
    </row>
    <row r="546" spans="4:8" ht="0.75" customHeight="1">
      <c r="D546">
        <v>121</v>
      </c>
      <c r="E546">
        <v>0.000717848268820229</v>
      </c>
      <c r="F546">
        <v>5.88547374704295E-05</v>
      </c>
      <c r="G546">
        <v>0.0129032872554942</v>
      </c>
      <c r="H546">
        <v>0.00496483350442917</v>
      </c>
    </row>
    <row r="547" spans="4:8" ht="0.75" customHeight="1">
      <c r="D547">
        <v>122</v>
      </c>
      <c r="E547">
        <v>0.000659776962995362</v>
      </c>
      <c r="F547">
        <v>4.98807720872688E-05</v>
      </c>
      <c r="G547">
        <v>0.0127380106793973</v>
      </c>
      <c r="H547">
        <v>0.00495635539745897</v>
      </c>
    </row>
    <row r="548" spans="4:8" ht="0.75" customHeight="1">
      <c r="D548">
        <v>123</v>
      </c>
      <c r="E548">
        <v>0.00060568336295268</v>
      </c>
      <c r="F548">
        <v>4.21767353130536E-05</v>
      </c>
      <c r="G548">
        <v>0.0125599195749391</v>
      </c>
      <c r="H548">
        <v>0.00494711247002998</v>
      </c>
    </row>
    <row r="549" spans="4:8" ht="0.75" customHeight="1">
      <c r="D549">
        <v>124</v>
      </c>
      <c r="E549">
        <v>0.000555364542362778</v>
      </c>
      <c r="F549">
        <v>3.55795790772195E-05</v>
      </c>
      <c r="G549">
        <v>0.0123696130816791</v>
      </c>
      <c r="H549">
        <v>0.00493710905725409</v>
      </c>
    </row>
    <row r="550" spans="4:8" ht="0.75" customHeight="1">
      <c r="D550">
        <v>125</v>
      </c>
      <c r="E550">
        <v>0.000508621435543659</v>
      </c>
      <c r="F550">
        <v>2.99444750700682E-05</v>
      </c>
      <c r="G550">
        <v>0.0121677248065219</v>
      </c>
      <c r="H550">
        <v>0.00492634984479602</v>
      </c>
    </row>
    <row r="551" spans="4:8" ht="0.75" customHeight="1">
      <c r="D551">
        <v>126</v>
      </c>
      <c r="E551">
        <v>0.000465259422244863</v>
      </c>
      <c r="F551">
        <v>2.51432060999291E-05</v>
      </c>
      <c r="G551">
        <v>0.0119549193160015</v>
      </c>
      <c r="H551">
        <v>0.00491483986521561</v>
      </c>
    </row>
    <row r="552" spans="4:8" ht="0.75" customHeight="1">
      <c r="D552">
        <v>127</v>
      </c>
      <c r="E552">
        <v>0.000425088838292489</v>
      </c>
      <c r="F552">
        <v>2.10626329266356E-05</v>
      </c>
      <c r="G552">
        <v>0.0117318885014677</v>
      </c>
      <c r="H552">
        <v>0.00490258449404491</v>
      </c>
    </row>
    <row r="553" spans="4:8" ht="0.75" customHeight="1">
      <c r="D553">
        <v>128</v>
      </c>
      <c r="E553">
        <v>0.000387925414851175</v>
      </c>
      <c r="F553">
        <v>1.76032442708209E-05</v>
      </c>
      <c r="G553">
        <v>0.0114993478449166</v>
      </c>
      <c r="H553">
        <v>0.00488958944560443</v>
      </c>
    </row>
    <row r="554" spans="4:8" ht="0.75" customHeight="1">
      <c r="D554">
        <v>129</v>
      </c>
      <c r="E554">
        <v>0.00035359064939315</v>
      </c>
      <c r="F554">
        <v>1.4677795231114E-05</v>
      </c>
      <c r="G554">
        <v>0.0112580326135525</v>
      </c>
      <c r="H554">
        <v>0.00487586076856295</v>
      </c>
    </row>
    <row r="555" spans="4:8" ht="0.75" customHeight="1">
      <c r="D555">
        <v>130</v>
      </c>
      <c r="E555">
        <v>0.000321912111741967</v>
      </c>
      <c r="F555">
        <v>1.22100371797594E-05</v>
      </c>
      <c r="G555">
        <v>0.0110086940112513</v>
      </c>
      <c r="H555">
        <v>0.00486140484124586</v>
      </c>
    </row>
    <row r="556" spans="4:8" ht="0.75" customHeight="1">
      <c r="D556">
        <v>131</v>
      </c>
      <c r="E556">
        <v>0.00029272368878154</v>
      </c>
      <c r="F556">
        <v>1.01335403436383E-05</v>
      </c>
      <c r="G556">
        <v>0.0107520953149057</v>
      </c>
      <c r="H556">
        <v>0.00484622836669703</v>
      </c>
    </row>
    <row r="557" spans="4:8" ht="0.75" customHeight="1">
      <c r="D557">
        <v>132</v>
      </c>
      <c r="E557">
        <v>0.000265865771592111</v>
      </c>
      <c r="F557">
        <v>8.390608699241E-06</v>
      </c>
      <c r="G557">
        <v>0.0104890080231871</v>
      </c>
      <c r="H557">
        <v>0.00483033836749965</v>
      </c>
    </row>
    <row r="558" spans="4:8" ht="0.75" customHeight="1">
      <c r="D558">
        <v>133</v>
      </c>
      <c r="E558">
        <v>0.000241185388896493</v>
      </c>
      <c r="F558">
        <v>6.9312854999614E-06</v>
      </c>
      <c r="G558">
        <v>0.0102202080445644</v>
      </c>
      <c r="H558">
        <v>0.00481374218036155</v>
      </c>
    </row>
    <row r="559" spans="4:8" ht="0.75" customHeight="1">
      <c r="D559">
        <v>134</v>
      </c>
      <c r="E559">
        <v>0.000218536290775651</v>
      </c>
      <c r="F559" s="178">
        <v>5.71244669241804E-06</v>
      </c>
      <c r="G559">
        <v>0.00994647195048759</v>
      </c>
      <c r="H559">
        <v>0.00479644745047088</v>
      </c>
    </row>
    <row r="560" spans="4:8" ht="0.75" customHeight="1">
      <c r="D560">
        <v>135</v>
      </c>
      <c r="E560">
        <v>0.000197778986645668</v>
      </c>
      <c r="F560" s="178">
        <v>4.69697864364227E-06</v>
      </c>
      <c r="G560">
        <v>0.00966857331848952</v>
      </c>
      <c r="H560">
        <v>0.00477846212562828</v>
      </c>
    </row>
    <row r="561" spans="4:8" ht="0.75" customHeight="1">
      <c r="D561">
        <v>136</v>
      </c>
      <c r="E561">
        <v>0.000178780741481981</v>
      </c>
      <c r="F561" s="178">
        <v>3.85303597009223E-06</v>
      </c>
      <c r="G561">
        <v>0.00938727918860499</v>
      </c>
      <c r="H561">
        <v>0.00475979445016175</v>
      </c>
    </row>
    <row r="562" spans="4:8" ht="0.75" customHeight="1">
      <c r="D562">
        <v>137</v>
      </c>
      <c r="E562">
        <v>0.000161415534235171</v>
      </c>
      <c r="F562" s="178">
        <v>3.15337480933642E-06</v>
      </c>
      <c r="G562">
        <v>0.00910334665496213</v>
      </c>
      <c r="H562">
        <v>0.00474045295863078</v>
      </c>
    </row>
    <row r="563" spans="4:8" ht="0.75" customHeight="1">
      <c r="D563">
        <v>138</v>
      </c>
      <c r="E563">
        <v>0.000145563982309215</v>
      </c>
      <c r="F563" s="178">
        <v>2.57475658289382E-06</v>
      </c>
      <c r="G563">
        <v>0.00881751961269822</v>
      </c>
      <c r="H563">
        <v>0.00472044646932657</v>
      </c>
    </row>
    <row r="564" spans="4:8" ht="0.75" customHeight="1">
      <c r="D564">
        <v>139</v>
      </c>
      <c r="E564">
        <v>0.000131113235871785</v>
      </c>
      <c r="F564" s="178">
        <v>2.09741714182419E-06</v>
      </c>
      <c r="G564">
        <v>0.00853052567850559</v>
      </c>
      <c r="H564">
        <v>0.00469978407757499</v>
      </c>
    </row>
    <row r="565" spans="4:8" ht="0.75" customHeight="1">
      <c r="D565">
        <v>140</v>
      </c>
      <c r="E565">
        <v>0.000117956845640487</v>
      </c>
      <c r="F565" s="178">
        <v>1.70459614403488E-06</v>
      </c>
      <c r="G565">
        <v>0.00824307330115005</v>
      </c>
      <c r="H565">
        <v>0.00467847514884979</v>
      </c>
    </row>
    <row r="566" spans="4:8" ht="0.75" customHeight="1">
      <c r="D566">
        <v>141</v>
      </c>
      <c r="E566">
        <v>0.000105994607642663</v>
      </c>
      <c r="F566" s="178">
        <v>1.38212156411053E-06</v>
      </c>
      <c r="G566">
        <v>0.0079558490762481</v>
      </c>
      <c r="H566">
        <v>0.00465652931170295</v>
      </c>
    </row>
    <row r="567" spans="4:8" ht="0.75" customHeight="1">
      <c r="D567">
        <v>142</v>
      </c>
      <c r="E567">
        <v>9.51323882828322E-05</v>
      </c>
      <c r="F567" s="178">
        <v>1.11804436458048E-06</v>
      </c>
      <c r="G567">
        <v>0.00766951527746329</v>
      </c>
      <c r="H567">
        <v>0.00463395645051996</v>
      </c>
    </row>
    <row r="568" spans="4:8" ht="0.75" customHeight="1">
      <c r="D568">
        <v>143</v>
      </c>
      <c r="E568">
        <v>8.52819328745701E-05</v>
      </c>
      <c r="F568" s="178">
        <v>9.02318545448895E-07</v>
      </c>
      <c r="G568">
        <v>0.00738470761411251</v>
      </c>
      <c r="H568">
        <v>0.00461076669810748</v>
      </c>
    </row>
    <row r="569" spans="4:8" ht="0.75" customHeight="1">
      <c r="D569">
        <v>144</v>
      </c>
      <c r="E569">
        <v>7.63606606056262E-05</v>
      </c>
      <c r="F569" s="178">
        <v>7.26522021850823E-07</v>
      </c>
      <c r="G569">
        <v>0.00710203322298292</v>
      </c>
      <c r="H569">
        <v>0.00458697042812115</v>
      </c>
    </row>
    <row r="570" spans="4:8" ht="0.75" customHeight="1">
      <c r="D570">
        <v>145</v>
      </c>
      <c r="E570">
        <v>6.829144870947E-05</v>
      </c>
      <c r="F570" s="178">
        <v>5.83614044985438E-07</v>
      </c>
      <c r="G570">
        <v>0.00682206889997363</v>
      </c>
      <c r="H570">
        <v>0.00456257824734157</v>
      </c>
    </row>
    <row r="571" spans="4:8" ht="0.75" customHeight="1">
      <c r="D571">
        <v>146</v>
      </c>
      <c r="E571">
        <v>6.10024084158934E-05</v>
      </c>
      <c r="F571" s="178">
        <v>4.67725167896711E-07</v>
      </c>
      <c r="G571">
        <v>0.0065453595750164</v>
      </c>
      <c r="H571">
        <v>0.00453760098780643</v>
      </c>
    </row>
    <row r="572" spans="4:8" ht="0.75" customHeight="1">
      <c r="D572">
        <v>147</v>
      </c>
      <c r="E572">
        <v>5.44266550503825E-05</v>
      </c>
      <c r="F572" s="178">
        <v>3.73976055779364E-07</v>
      </c>
      <c r="G572">
        <v>0.00627241703161715</v>
      </c>
      <c r="H572">
        <v>0.00451204969880687</v>
      </c>
    </row>
    <row r="573" spans="4:8" ht="0.75" customHeight="1">
      <c r="D573">
        <v>148</v>
      </c>
      <c r="E573">
        <v>4.8502074448974E-05</v>
      </c>
      <c r="F573" s="178">
        <v>2.98321742417896E-07</v>
      </c>
      <c r="G573">
        <v>0.00600371887031645</v>
      </c>
      <c r="H573">
        <v>0.0044859356387565</v>
      </c>
    </row>
    <row r="574" ht="0.75" customHeight="1"/>
    <row r="575" spans="4:8" ht="0.75" customHeight="1">
      <c r="D575" t="s">
        <v>179</v>
      </c>
      <c r="E575">
        <v>0.999106620011686</v>
      </c>
      <c r="F575">
        <v>0.999996962386605</v>
      </c>
      <c r="G575">
        <v>0.904008720581102</v>
      </c>
      <c r="H575">
        <v>0.656867001522608</v>
      </c>
    </row>
    <row r="576" ht="0.75" customHeight="1"/>
    <row r="577" ht="0.75" customHeight="1"/>
    <row r="578" spans="7:8" ht="0.75" customHeight="1">
      <c r="G578" t="s">
        <v>180</v>
      </c>
      <c r="H578" t="s">
        <v>181</v>
      </c>
    </row>
    <row r="579" spans="4:8" ht="0.75" customHeight="1">
      <c r="D579">
        <v>115600</v>
      </c>
      <c r="E579">
        <v>340</v>
      </c>
      <c r="F579" t="s">
        <v>64</v>
      </c>
      <c r="G579">
        <v>0.134610478455131</v>
      </c>
      <c r="H579">
        <v>0.217896854149412</v>
      </c>
    </row>
    <row r="580" spans="4:8" ht="0.75" customHeight="1">
      <c r="D580">
        <v>396900</v>
      </c>
      <c r="E580">
        <v>630</v>
      </c>
      <c r="F580" t="s">
        <v>67</v>
      </c>
      <c r="G580">
        <v>0.445565517546074</v>
      </c>
      <c r="H580">
        <v>0.218308833629473</v>
      </c>
    </row>
    <row r="581" spans="4:8" ht="0.75" customHeight="1">
      <c r="D581">
        <v>592900</v>
      </c>
      <c r="E581">
        <v>770</v>
      </c>
      <c r="F581" t="s">
        <v>69</v>
      </c>
      <c r="G581">
        <v>0.11038402084122</v>
      </c>
      <c r="H581">
        <v>0.218496563895497</v>
      </c>
    </row>
    <row r="582" spans="4:8" ht="0.75" customHeight="1">
      <c r="D582">
        <v>1144900</v>
      </c>
      <c r="E582">
        <v>1070</v>
      </c>
      <c r="F582" t="s">
        <v>71</v>
      </c>
      <c r="G582">
        <v>0.142635777402869</v>
      </c>
      <c r="H582">
        <v>0.218874380543669</v>
      </c>
    </row>
    <row r="583" spans="4:8" ht="0.75" customHeight="1">
      <c r="D583">
        <v>1464100</v>
      </c>
      <c r="E583">
        <v>1210</v>
      </c>
      <c r="F583" t="s">
        <v>73</v>
      </c>
      <c r="G583">
        <v>0.133869369051772</v>
      </c>
      <c r="H583">
        <v>0.219039279149273</v>
      </c>
    </row>
    <row r="584" spans="4:8" ht="0.75" customHeight="1">
      <c r="D584">
        <v>1512900</v>
      </c>
      <c r="E584">
        <v>1230</v>
      </c>
      <c r="F584" t="s">
        <v>66</v>
      </c>
      <c r="G584">
        <v>0.109160217882947</v>
      </c>
      <c r="H584">
        <v>0.219062243062789</v>
      </c>
    </row>
    <row r="585" spans="4:8" ht="0.75" customHeight="1">
      <c r="D585">
        <v>1849600</v>
      </c>
      <c r="E585">
        <v>1360</v>
      </c>
      <c r="F585" t="s">
        <v>77</v>
      </c>
      <c r="G585">
        <v>0.39382372970199</v>
      </c>
      <c r="H585">
        <v>0.219207894723229</v>
      </c>
    </row>
    <row r="586" spans="4:8" ht="0.75" customHeight="1">
      <c r="D586">
        <v>1904400</v>
      </c>
      <c r="E586">
        <v>1380</v>
      </c>
      <c r="F586" t="s">
        <v>79</v>
      </c>
      <c r="G586">
        <v>0.271967521736239</v>
      </c>
      <c r="H586">
        <v>0.219229746705232</v>
      </c>
    </row>
    <row r="587" spans="4:8" ht="0.75" customHeight="1">
      <c r="D587">
        <v>2689600</v>
      </c>
      <c r="E587">
        <v>1640</v>
      </c>
      <c r="F587" t="s">
        <v>81</v>
      </c>
      <c r="G587">
        <v>0.160723713702189</v>
      </c>
      <c r="H587">
        <v>0.219500331035568</v>
      </c>
    </row>
    <row r="588" spans="4:8" ht="0.75" customHeight="1">
      <c r="D588">
        <v>3062500</v>
      </c>
      <c r="E588">
        <v>1750</v>
      </c>
      <c r="F588" t="s">
        <v>83</v>
      </c>
      <c r="G588">
        <v>0.368481897623197</v>
      </c>
      <c r="H588">
        <v>0.219607266419377</v>
      </c>
    </row>
    <row r="589" spans="4:8" ht="0.75" customHeight="1">
      <c r="D589">
        <v>3648100</v>
      </c>
      <c r="E589">
        <v>1910</v>
      </c>
      <c r="F589" t="s">
        <v>85</v>
      </c>
      <c r="G589">
        <v>0.181221316684474</v>
      </c>
      <c r="H589">
        <v>0.219754802888925</v>
      </c>
    </row>
    <row r="590" spans="4:8" ht="0.75" customHeight="1">
      <c r="D590">
        <v>4536900</v>
      </c>
      <c r="E590">
        <v>2130</v>
      </c>
      <c r="F590" t="s">
        <v>82</v>
      </c>
      <c r="G590">
        <v>0.128804219542636</v>
      </c>
      <c r="H590">
        <v>0.219942172622126</v>
      </c>
    </row>
    <row r="591" spans="4:8" ht="0.75" customHeight="1">
      <c r="D591">
        <v>6150400</v>
      </c>
      <c r="E591">
        <v>2480</v>
      </c>
      <c r="F591" t="s">
        <v>87</v>
      </c>
      <c r="G591">
        <v>0.214326327621363</v>
      </c>
      <c r="H591">
        <v>0.220203289111199</v>
      </c>
    </row>
    <row r="592" spans="4:8" ht="0.75" customHeight="1">
      <c r="D592">
        <v>7896100</v>
      </c>
      <c r="E592">
        <v>2810</v>
      </c>
      <c r="F592" t="s">
        <v>78</v>
      </c>
      <c r="G592">
        <v>0.119996145636748</v>
      </c>
      <c r="H592">
        <v>0.220407898419417</v>
      </c>
    </row>
    <row r="593" spans="4:8" ht="0.75" customHeight="1">
      <c r="D593">
        <v>9486400</v>
      </c>
      <c r="E593">
        <v>3080</v>
      </c>
      <c r="F593" t="s">
        <v>90</v>
      </c>
      <c r="G593">
        <v>0.270744588612617</v>
      </c>
      <c r="H593">
        <v>0.220545283884356</v>
      </c>
    </row>
    <row r="594" spans="4:8" ht="0.75" customHeight="1">
      <c r="D594">
        <v>23814400</v>
      </c>
      <c r="E594">
        <v>4880</v>
      </c>
      <c r="F594" t="s">
        <v>63</v>
      </c>
      <c r="G594">
        <v>0.100251770224374</v>
      </c>
      <c r="H594">
        <v>0.220770677513786</v>
      </c>
    </row>
    <row r="595" spans="4:8" ht="0.75" customHeight="1">
      <c r="D595">
        <v>26316900</v>
      </c>
      <c r="E595">
        <v>5130</v>
      </c>
      <c r="F595" t="s">
        <v>92</v>
      </c>
      <c r="G595">
        <v>0.213895986443719</v>
      </c>
      <c r="H595">
        <v>0.220707004701057</v>
      </c>
    </row>
    <row r="596" spans="4:8" ht="0.75" customHeight="1">
      <c r="D596">
        <v>26936100</v>
      </c>
      <c r="E596">
        <v>5190</v>
      </c>
      <c r="F596" t="s">
        <v>94</v>
      </c>
      <c r="G596">
        <v>0.368948799012953</v>
      </c>
      <c r="H596">
        <v>0.220688276238309</v>
      </c>
    </row>
    <row r="597" spans="4:8" ht="0.75" customHeight="1">
      <c r="D597">
        <v>32947600</v>
      </c>
      <c r="E597">
        <v>5740</v>
      </c>
      <c r="F597" t="s">
        <v>96</v>
      </c>
      <c r="G597">
        <v>0.193990291699706</v>
      </c>
      <c r="H597">
        <v>0.220454423159297</v>
      </c>
    </row>
    <row r="598" spans="4:8" ht="0.75" customHeight="1">
      <c r="D598">
        <v>34692100</v>
      </c>
      <c r="E598">
        <v>5890</v>
      </c>
      <c r="F598" t="s">
        <v>98</v>
      </c>
      <c r="G598">
        <v>0.242767761825201</v>
      </c>
      <c r="H598">
        <v>0.220371186245345</v>
      </c>
    </row>
    <row r="599" spans="4:8" ht="0.75" customHeight="1">
      <c r="D599">
        <v>56100100</v>
      </c>
      <c r="E599">
        <v>7490</v>
      </c>
      <c r="F599" t="s">
        <v>99</v>
      </c>
      <c r="G599">
        <v>0.328293276591607</v>
      </c>
      <c r="H599">
        <v>0.218964424456685</v>
      </c>
    </row>
    <row r="600" spans="4:8" ht="0.75" customHeight="1">
      <c r="D600">
        <v>65448100</v>
      </c>
      <c r="E600">
        <v>8090</v>
      </c>
      <c r="F600" t="s">
        <v>101</v>
      </c>
      <c r="G600">
        <v>0.392218858597819</v>
      </c>
      <c r="H600">
        <v>0.218192263852869</v>
      </c>
    </row>
    <row r="601" spans="4:8" ht="0.75" customHeight="1">
      <c r="D601">
        <v>80102500</v>
      </c>
      <c r="E601">
        <v>8950</v>
      </c>
      <c r="F601" t="s">
        <v>89</v>
      </c>
      <c r="G601">
        <v>0.156687222984629</v>
      </c>
      <c r="H601">
        <v>0.216852810119249</v>
      </c>
    </row>
    <row r="602" spans="4:8" ht="0.75" customHeight="1">
      <c r="D602">
        <v>173448900</v>
      </c>
      <c r="E602">
        <v>13170</v>
      </c>
      <c r="F602" t="s">
        <v>70</v>
      </c>
      <c r="G602">
        <v>0.11210950583394</v>
      </c>
      <c r="H602">
        <v>0.206307284627905</v>
      </c>
    </row>
    <row r="603" spans="4:8" ht="0.75" customHeight="1">
      <c r="D603">
        <v>207360000</v>
      </c>
      <c r="E603">
        <v>14400</v>
      </c>
      <c r="F603" t="s">
        <v>104</v>
      </c>
      <c r="G603">
        <v>0.219755178068738</v>
      </c>
      <c r="H603">
        <v>0.201991283325383</v>
      </c>
    </row>
    <row r="604" spans="4:8" ht="0.75" customHeight="1">
      <c r="D604">
        <v>213160000</v>
      </c>
      <c r="E604">
        <v>14600</v>
      </c>
      <c r="F604" t="s">
        <v>95</v>
      </c>
      <c r="G604">
        <v>0.170887270486263</v>
      </c>
      <c r="H604">
        <v>0.201236492426873</v>
      </c>
    </row>
    <row r="605" spans="4:8" ht="0.75" customHeight="1">
      <c r="D605">
        <v>279558400</v>
      </c>
      <c r="E605">
        <v>16720</v>
      </c>
      <c r="F605" t="s">
        <v>105</v>
      </c>
      <c r="G605">
        <v>0.24688605737429</v>
      </c>
      <c r="H605">
        <v>0.192324221576307</v>
      </c>
    </row>
    <row r="606" spans="4:8" ht="0.75" customHeight="1">
      <c r="D606">
        <v>279892900</v>
      </c>
      <c r="E606">
        <v>16730</v>
      </c>
      <c r="F606" t="s">
        <v>107</v>
      </c>
      <c r="G606">
        <v>0.236189846971383</v>
      </c>
      <c r="H606">
        <v>0.192278235205986</v>
      </c>
    </row>
    <row r="607" spans="4:8" ht="0.75" customHeight="1">
      <c r="D607">
        <v>301022500</v>
      </c>
      <c r="E607">
        <v>17350</v>
      </c>
      <c r="F607" t="s">
        <v>108</v>
      </c>
      <c r="G607">
        <v>0.225028785327784</v>
      </c>
      <c r="H607">
        <v>0.189354693504553</v>
      </c>
    </row>
    <row r="608" spans="4:8" ht="0.75" customHeight="1">
      <c r="D608">
        <v>308353600</v>
      </c>
      <c r="E608">
        <v>17560</v>
      </c>
      <c r="F608" t="s">
        <v>76</v>
      </c>
      <c r="G608">
        <v>0.118793501225356</v>
      </c>
      <c r="H608">
        <v>0.188332160027459</v>
      </c>
    </row>
    <row r="609" spans="4:8" ht="0.75" customHeight="1">
      <c r="D609">
        <v>310112100</v>
      </c>
      <c r="E609">
        <v>17610</v>
      </c>
      <c r="F609" t="s">
        <v>80</v>
      </c>
      <c r="G609">
        <v>0.122882845334707</v>
      </c>
      <c r="H609">
        <v>0.188086290490823</v>
      </c>
    </row>
    <row r="610" spans="4:8" ht="0.75" customHeight="1">
      <c r="D610">
        <v>314352900</v>
      </c>
      <c r="E610">
        <v>17730</v>
      </c>
      <c r="F610" t="s">
        <v>93</v>
      </c>
      <c r="G610">
        <v>0.163199995006876</v>
      </c>
      <c r="H610">
        <v>0.187492423035749</v>
      </c>
    </row>
    <row r="611" spans="4:8" ht="0.75" customHeight="1">
      <c r="D611">
        <v>325441600</v>
      </c>
      <c r="E611">
        <v>18040</v>
      </c>
      <c r="F611" t="s">
        <v>88</v>
      </c>
      <c r="G611">
        <v>0.152432050087113</v>
      </c>
      <c r="H611">
        <v>0.185933562031673</v>
      </c>
    </row>
    <row r="612" spans="4:8" ht="0.75" customHeight="1">
      <c r="D612">
        <v>329785600</v>
      </c>
      <c r="E612">
        <v>18160</v>
      </c>
      <c r="F612" t="s">
        <v>75</v>
      </c>
      <c r="G612">
        <v>0.11627321876865</v>
      </c>
      <c r="H612">
        <v>0.185320569354559</v>
      </c>
    </row>
    <row r="613" spans="4:8" ht="0.75" customHeight="1">
      <c r="D613">
        <v>347822500</v>
      </c>
      <c r="E613">
        <v>18650</v>
      </c>
      <c r="F613" t="s">
        <v>97</v>
      </c>
      <c r="G613">
        <v>0.181131765875966</v>
      </c>
      <c r="H613">
        <v>0.182762123201425</v>
      </c>
    </row>
    <row r="614" spans="4:8" ht="0.75" customHeight="1">
      <c r="D614">
        <v>368640000</v>
      </c>
      <c r="E614">
        <v>19200</v>
      </c>
      <c r="F614" t="s">
        <v>102</v>
      </c>
      <c r="G614">
        <v>0.189512954543902</v>
      </c>
      <c r="H614">
        <v>0.179784393789836</v>
      </c>
    </row>
    <row r="615" spans="4:8" ht="0.75" customHeight="1">
      <c r="D615">
        <v>388878400</v>
      </c>
      <c r="E615">
        <v>19720</v>
      </c>
      <c r="F615" t="s">
        <v>100</v>
      </c>
      <c r="G615">
        <v>0.181255751395837</v>
      </c>
      <c r="H615">
        <v>0.176865972866789</v>
      </c>
    </row>
    <row r="616" spans="4:8" ht="0.75" customHeight="1">
      <c r="D616">
        <v>402002500</v>
      </c>
      <c r="E616">
        <v>20050</v>
      </c>
      <c r="F616" t="s">
        <v>109</v>
      </c>
      <c r="G616">
        <v>0.224087860236631</v>
      </c>
      <c r="H616">
        <v>0.174961915251963</v>
      </c>
    </row>
    <row r="617" spans="4:8" ht="0.75" customHeight="1">
      <c r="D617">
        <v>406425600</v>
      </c>
      <c r="E617">
        <v>20160</v>
      </c>
      <c r="F617" t="s">
        <v>72</v>
      </c>
      <c r="G617">
        <v>0.114629799877871</v>
      </c>
      <c r="H617">
        <v>0.174318259799475</v>
      </c>
    </row>
    <row r="618" spans="4:8" ht="0.75" customHeight="1">
      <c r="D618">
        <v>424772100</v>
      </c>
      <c r="E618">
        <v>20610</v>
      </c>
      <c r="F618" t="s">
        <v>91</v>
      </c>
      <c r="G618">
        <v>0.158078213756837</v>
      </c>
      <c r="H618">
        <v>0.171638422733894</v>
      </c>
    </row>
    <row r="619" spans="4:8" ht="0.75" customHeight="1">
      <c r="D619">
        <v>488410000</v>
      </c>
      <c r="E619">
        <v>22100</v>
      </c>
      <c r="F619" t="s">
        <v>103</v>
      </c>
      <c r="G619">
        <v>0.210191066893052</v>
      </c>
      <c r="H619">
        <v>0.162229492911046</v>
      </c>
    </row>
    <row r="620" spans="4:8" ht="0.75" customHeight="1">
      <c r="D620">
        <v>534534400</v>
      </c>
      <c r="E620">
        <v>23120</v>
      </c>
      <c r="F620" t="s">
        <v>106</v>
      </c>
      <c r="G620">
        <v>0.216915245573266</v>
      </c>
      <c r="H620">
        <v>0.155314019372097</v>
      </c>
    </row>
    <row r="621" ht="0.75" customHeight="1"/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4"/>
  <legacyDrawing r:id="rId3"/>
  <oleObjects>
    <oleObject progId="Equation.2" shapeId="27471" r:id="rId1"/>
    <oleObject progId="Equation.2" shapeId="2747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1999-12-31T06:06:03Z</cp:lastPrinted>
  <dcterms:created xsi:type="dcterms:W3CDTF">1999-12-31T05:08:03Z</dcterms:created>
  <cp:category/>
  <cp:version/>
  <cp:contentType/>
  <cp:contentStatus/>
</cp:coreProperties>
</file>