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20" windowWidth="17200" windowHeight="9300" tabRatio="14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<sst xmlns="http://schemas.openxmlformats.org/spreadsheetml/2006/main" count="184" uniqueCount="141">
  <si>
    <r>
      <t>Less</t>
    </r>
    <r>
      <rPr>
        <sz val="12"/>
        <rFont val="Helv"/>
        <family val="0"/>
      </rPr>
      <t xml:space="preserve"> Personal Current transfer payments</t>
    </r>
  </si>
  <si>
    <t>Personal Savings Rate (Share of Personal Income)</t>
  </si>
  <si>
    <t>© 2007, 1999</t>
  </si>
  <si>
    <t>P. LeBel</t>
  </si>
  <si>
    <t>DPI</t>
  </si>
  <si>
    <t>PS</t>
  </si>
  <si>
    <t>PC</t>
  </si>
  <si>
    <t xml:space="preserve">     National income accounting provides a market measure of the value of output and income at a given point in time.  </t>
  </si>
  <si>
    <t>Country Name</t>
  </si>
  <si>
    <t>1970</t>
  </si>
  <si>
    <t>1980</t>
  </si>
  <si>
    <t>1990</t>
  </si>
  <si>
    <t>2000</t>
  </si>
  <si>
    <t>2005</t>
  </si>
  <si>
    <t>Annual growth rate</t>
  </si>
  <si>
    <t>United States</t>
  </si>
  <si>
    <t>United Kingdom</t>
  </si>
  <si>
    <t>Singapore</t>
  </si>
  <si>
    <t>France</t>
  </si>
  <si>
    <t>Germany</t>
  </si>
  <si>
    <t>Italy</t>
  </si>
  <si>
    <t>Japan</t>
  </si>
  <si>
    <t>Spain</t>
  </si>
  <si>
    <t>Korea, Rep.</t>
  </si>
  <si>
    <t>Russian Federation</t>
  </si>
  <si>
    <t>China</t>
  </si>
  <si>
    <t>India</t>
  </si>
  <si>
    <t>Ghana</t>
  </si>
  <si>
    <t>Ethiopia</t>
  </si>
  <si>
    <t xml:space="preserve">      at official rates of exchange, in $U.S. constant, 2000</t>
  </si>
  <si>
    <t>Annual Rate of change</t>
  </si>
  <si>
    <t>Life Expectancy at Birth, in years</t>
  </si>
  <si>
    <t>income accounting that either over or under-state the actual value of domestic  newly produced goods and services.</t>
  </si>
  <si>
    <t xml:space="preserve">     </t>
  </si>
  <si>
    <t>What is not included in national income aggregates:</t>
  </si>
  <si>
    <t>measure would look at the market price of such services and add this to the GDP.</t>
  </si>
  <si>
    <t>($U.S. current billions)</t>
  </si>
  <si>
    <t>Personal Consumption Expenditures</t>
  </si>
  <si>
    <t>Gross Private Domestic Investment</t>
  </si>
  <si>
    <t>Government Consumption</t>
  </si>
  <si>
    <t>Net Exports of Goods and Services</t>
  </si>
  <si>
    <t>Gross Domestic Product</t>
  </si>
  <si>
    <t>GDP</t>
  </si>
  <si>
    <t>Receipts of Factor Income from Abroad</t>
  </si>
  <si>
    <t>GNP</t>
  </si>
  <si>
    <t>(ForTransactions.xls)</t>
  </si>
  <si>
    <t>Uses and Limitations of National Income Accounts</t>
  </si>
  <si>
    <t>(GovtFinance.xls)</t>
  </si>
  <si>
    <t>(GDP.xls)</t>
  </si>
  <si>
    <t>(NIPA.xls)</t>
  </si>
  <si>
    <t>(NIPA1.xls)</t>
  </si>
  <si>
    <t>Population, millions</t>
  </si>
  <si>
    <t>2005 GDP Deflator</t>
  </si>
  <si>
    <t>Real Per Capita GDP</t>
  </si>
  <si>
    <t>Real Per Capita GNP</t>
  </si>
  <si>
    <t>Real Per Capita NNP</t>
  </si>
  <si>
    <t>Real Per Capita NI</t>
  </si>
  <si>
    <t>Real Per Capita DI</t>
  </si>
  <si>
    <t>Real Per Capita PI</t>
  </si>
  <si>
    <t>Figure 1</t>
  </si>
  <si>
    <t>Figure 2</t>
  </si>
  <si>
    <t xml:space="preserve">GDP, or Gross Domestic Product, consists of personal consumption expenditures plus gross private domestic investment </t>
  </si>
  <si>
    <t xml:space="preserve">plus government consumption expenditures and gross investment plus net exports of goods and services.  Adjustments to the GDP </t>
  </si>
  <si>
    <t xml:space="preserve">permit the derivation of NNP, or Net National Product, NI, or National Income, and PI, or Personal Income.  These aggregates are  </t>
  </si>
  <si>
    <r>
      <t>Data Sources</t>
    </r>
    <r>
      <rPr>
        <sz val="10"/>
        <rFont val="Helv"/>
        <family val="0"/>
      </rPr>
      <t xml:space="preserve">: </t>
    </r>
    <r>
      <rPr>
        <i/>
        <sz val="10"/>
        <rFont val="Helv"/>
        <family val="0"/>
      </rPr>
      <t xml:space="preserve"> Economic Report of the President</t>
    </r>
    <r>
      <rPr>
        <sz val="10"/>
        <rFont val="Helv"/>
        <family val="0"/>
      </rPr>
      <t>, various years, 2007</t>
    </r>
  </si>
  <si>
    <r>
      <t xml:space="preserve">Plus </t>
    </r>
    <r>
      <rPr>
        <sz val="12"/>
        <rFont val="Helv"/>
        <family val="0"/>
      </rPr>
      <t>Personal income receipts on assets</t>
    </r>
  </si>
  <si>
    <r>
      <t>Plus</t>
    </r>
    <r>
      <rPr>
        <sz val="12"/>
        <rFont val="Helv"/>
        <family val="0"/>
      </rPr>
      <t xml:space="preserve"> Personal current transfer receipts</t>
    </r>
  </si>
  <si>
    <r>
      <t xml:space="preserve">Less </t>
    </r>
    <r>
      <rPr>
        <sz val="12"/>
        <rFont val="Helv"/>
        <family val="0"/>
      </rPr>
      <t>corporate profits with inventory valuation and depreciation</t>
    </r>
  </si>
  <si>
    <r>
      <t xml:space="preserve">Less </t>
    </r>
    <r>
      <rPr>
        <sz val="12"/>
        <rFont val="Helv"/>
        <family val="0"/>
      </rPr>
      <t>Taxes on Production and Imports less Subsidies</t>
    </r>
  </si>
  <si>
    <r>
      <t>Less</t>
    </r>
    <r>
      <rPr>
        <sz val="12"/>
        <rFont val="Helv"/>
        <family val="0"/>
      </rPr>
      <t xml:space="preserve"> social security contributions (Taxes)</t>
    </r>
  </si>
  <si>
    <r>
      <t>Less</t>
    </r>
    <r>
      <rPr>
        <sz val="12"/>
        <rFont val="Helv"/>
        <family val="0"/>
      </rPr>
      <t xml:space="preserve"> Net Interest and miscellaneous Payments on Assets</t>
    </r>
  </si>
  <si>
    <r>
      <t>Less</t>
    </r>
    <r>
      <rPr>
        <sz val="12"/>
        <rFont val="Helv"/>
        <family val="0"/>
      </rPr>
      <t xml:space="preserve"> Net Business current transfer payments</t>
    </r>
  </si>
  <si>
    <r>
      <t>Less</t>
    </r>
    <r>
      <rPr>
        <sz val="12"/>
        <rFont val="Helv"/>
        <family val="0"/>
      </rPr>
      <t xml:space="preserve"> Current surplus of govt. enterprises</t>
    </r>
  </si>
  <si>
    <r>
      <t>Less</t>
    </r>
    <r>
      <rPr>
        <sz val="12"/>
        <rFont val="Helv"/>
        <family val="0"/>
      </rPr>
      <t xml:space="preserve"> wage accruals minus disbursements</t>
    </r>
  </si>
  <si>
    <r>
      <t>Less</t>
    </r>
    <r>
      <rPr>
        <sz val="12"/>
        <rFont val="Helv"/>
        <family val="0"/>
      </rPr>
      <t xml:space="preserve"> personal taxes</t>
    </r>
  </si>
  <si>
    <t>Disposable Personal Income</t>
  </si>
  <si>
    <t>(B30Personalincome.xls)</t>
  </si>
  <si>
    <t>Personal Savings</t>
  </si>
  <si>
    <r>
      <t xml:space="preserve">Less </t>
    </r>
    <r>
      <rPr>
        <sz val="12"/>
        <rFont val="Helv"/>
        <family val="0"/>
      </rPr>
      <t>Personal Consumption Expenditures</t>
    </r>
  </si>
  <si>
    <r>
      <t>Less</t>
    </r>
    <r>
      <rPr>
        <sz val="12"/>
        <rFont val="Helv"/>
        <family val="0"/>
      </rPr>
      <t xml:space="preserve"> Personal Interest payments</t>
    </r>
  </si>
  <si>
    <t xml:space="preserve">economy accounted for 68 percent of the total; with Zimbabwe at 63 percent, Peru at 61 percent, Thailand at 54 percent, </t>
  </si>
  <si>
    <t>and Mexico at 33 percent, with the U.S. coming in at 8 percent.</t>
  </si>
  <si>
    <t>countries, there may be a significant share of production that is classified as "subsistence", that is, production for domestic</t>
  </si>
  <si>
    <t>consumption rather than through the market.  The lower is a country's nominal GDP per capita, the larger is the share of</t>
  </si>
  <si>
    <t xml:space="preserve">subsistence production, which indicates that differences in per capita income on a global scale may be smaller than </t>
  </si>
  <si>
    <t>nominal estimates suggest.</t>
  </si>
  <si>
    <r>
      <t>The economic value of non-paid labor</t>
    </r>
    <r>
      <rPr>
        <sz val="12"/>
        <rFont val="Helv"/>
        <family val="0"/>
      </rPr>
      <t>.  Examples include volunteer work as well as unpaid hosuehold labor.  A corrected</t>
    </r>
  </si>
  <si>
    <r>
      <t>The underground economy</t>
    </r>
    <r>
      <rPr>
        <sz val="12"/>
        <rFont val="Helv"/>
        <family val="0"/>
      </rPr>
      <t>.  In some countries, there are substantial goods and services that are produced outside the</t>
    </r>
  </si>
  <si>
    <r>
      <t>The value of subsistence production</t>
    </r>
    <r>
      <rPr>
        <sz val="12"/>
        <rFont val="Helv"/>
        <family val="0"/>
      </rPr>
      <t>.  In some countries, agriculture is a significant part of GDP.  In those</t>
    </r>
  </si>
  <si>
    <t>Less Payments of Factor Income Abroad</t>
  </si>
  <si>
    <t>NNP</t>
  </si>
  <si>
    <t>Gross National Product</t>
  </si>
  <si>
    <t>NI</t>
  </si>
  <si>
    <t>Capital consumption allowance</t>
  </si>
  <si>
    <t>PI</t>
  </si>
  <si>
    <t>Net National Product</t>
  </si>
  <si>
    <t>Less statistical discrepancy</t>
  </si>
  <si>
    <t>National Income</t>
  </si>
  <si>
    <t>Personal Income</t>
  </si>
  <si>
    <t>National Income Accounting</t>
  </si>
  <si>
    <t>illustrated below.</t>
  </si>
  <si>
    <t>Table 1</t>
  </si>
  <si>
    <t>Principal U.S. Economic Aggregates</t>
  </si>
  <si>
    <t>Gross Domestic Product (GDP), the market value of all newly finished domestically produced goods and services, serves as a benchmark</t>
  </si>
  <si>
    <t>against which major policy decisions are based.  Among them are:  1. the rate of growth of an economy in comparison to either its historical</t>
  </si>
  <si>
    <t xml:space="preserve">rate or in comparison to other countries; 2. Balancing the rate of economic growth against the twin policy goals of containing inflation and </t>
  </si>
  <si>
    <t>the rate of unemployment; 3. Achieving sustainable growth against larger benchmarks such as environmental quality, or a given distribution of income.</t>
  </si>
  <si>
    <t>One problem with these concerns is what the GDP measures and what it does not.  We list here below some of the aspects of national</t>
  </si>
  <si>
    <t>Expenditures for treatment of environmental pollution, in the form of regulation, corrective actions such as Superfunding of toxic</t>
  </si>
  <si>
    <t>waste sites, and the like will be included in the GDP, while the immediate effects of uncorrected pollution will not.  To the</t>
  </si>
  <si>
    <t>extent that an economy has a high ratio of environmental pollution to per capita GDP, the market value of GDP is over-estimated.</t>
  </si>
  <si>
    <t>While the laws of thermodynamics preclude a zero-pollution economy, uncorrected pollution costs create a distorting picture of</t>
  </si>
  <si>
    <t>economic well-being.  One way that this might show up, and which would not appear in national income accounts is in terms of</t>
  </si>
  <si>
    <t>life expectancy.  Countries with pollution-intensive economies will have a shorter life expectancy than those where pollution</t>
  </si>
  <si>
    <t>controls have been applied.  Global warming is an example of uncorrected climate change, part of which may be cyclical</t>
  </si>
  <si>
    <t>in nature and part of which may reflect human consumption of exhaustible energy resources with significant environmental</t>
  </si>
  <si>
    <t>pollution.</t>
  </si>
  <si>
    <r>
      <t>The social costs of environmental pollution</t>
    </r>
    <r>
      <rPr>
        <sz val="12"/>
        <rFont val="Helv"/>
        <family val="0"/>
      </rPr>
      <t>.  For each dollar of GDP there is a corresponding amount of environmental pollution.</t>
    </r>
  </si>
  <si>
    <t>any level of per capita GDP.  Whether a country with a lower level of per capita GDP and a more equal distribution of income</t>
  </si>
  <si>
    <t xml:space="preserve">is better off than one with a more unequal distribution and a higher level of per capita GDP is a matter of public policy.  </t>
  </si>
  <si>
    <t>Efforts to take into account both the social costs of environmental pollution as well as the distribution of income have led to</t>
  </si>
  <si>
    <t>the creation of alternative measures of well-being.  The most notable of these indices is the UNDP's Human Development Index.</t>
  </si>
  <si>
    <t>declared economy. Estimates vary as to its size, but countries that impose greater regulatory and fiscal burdens generally</t>
  </si>
  <si>
    <t>have a larger underground economy than those that do not.  Friedrich Schneider estimates that for 2002, Bolivia's underground</t>
  </si>
  <si>
    <t>one has systematically prepared such indicators at a range and level that would serve for useful policy choices.</t>
  </si>
  <si>
    <t>The HDI takes not just per capita income, but also the distribution of income, and other social indicators such as life expectancy</t>
  </si>
  <si>
    <t>and access to safe drinking water to generate an index of human development.  While the HDI has been around for several</t>
  </si>
  <si>
    <t>years, as long as borrowing and spending decisions are driven largely by economic aggregates, the HDI will most likely serve</t>
  </si>
  <si>
    <t>as a complementary and secondary index to per capita GDP.</t>
  </si>
  <si>
    <r>
      <t>The distribution of income</t>
    </r>
    <r>
      <rPr>
        <sz val="12"/>
        <rFont val="Helv"/>
        <family val="0"/>
      </rPr>
      <t>.  National income accounts are neutral with regard to the distribution of income that accompanies</t>
    </r>
  </si>
  <si>
    <t>International Comparisons</t>
  </si>
  <si>
    <t>Beyond the limitations of standard national income accounts, there are additional problems in making international comparisons.</t>
  </si>
  <si>
    <t>Two problems arise in this context:  1. Adjusting for inflation through the construction of real, or constant dollar, aggregates; 2.</t>
  </si>
  <si>
    <t>Adjusting for distortions created by artificial exchange rates.  In terms of inflation, adjustments are made by establishing GDP</t>
  </si>
  <si>
    <t>and other aggregate price deflators, which are then applied to current price indices.  At this point, estimates can be derived by</t>
  </si>
  <si>
    <t>using real per capita GDP, for example, at current rates of exchange.  Such current rates of exchange reflect any number of</t>
  </si>
  <si>
    <t>market forces, but also may reflect distortions introduced by tariff and trade distortions, as well as by the differing mix of traded</t>
  </si>
  <si>
    <t>and non-traded goods.  The World Bank has thus derived what is known at the Purchasing Power Parity, or PPP, measure</t>
  </si>
  <si>
    <t>of real aggregates such a per capita GDP and per capita income.  In most studies of international economic performance,</t>
  </si>
  <si>
    <t>the PPP Per Capita GDP is considered the most accurate of economic measures.  This still leaves the four distortions mentioned</t>
  </si>
  <si>
    <t>above, for which one would have to construct the equivalent of a PPP Per Capita Human Development Index.  At present, no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</si>
</sst>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\ "/>
    <numFmt numFmtId="166" formatCode="&quot;$&quot;#,##0"/>
    <numFmt numFmtId="167" formatCode="&quot;$&quot;#,##0.0"/>
    <numFmt numFmtId="168" formatCode="&quot;$&quot;#,##0.00"/>
    <numFmt numFmtId="169" formatCode="0.0%"/>
    <numFmt numFmtId="170" formatCode="0.0000"/>
  </numFmts>
  <fonts count="43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color indexed="12"/>
      <name val="Helv"/>
      <family val="0"/>
    </font>
    <font>
      <sz val="2"/>
      <name val="Helv"/>
      <family val="0"/>
    </font>
    <font>
      <sz val="2.75"/>
      <name val="Helv"/>
      <family val="0"/>
    </font>
    <font>
      <sz val="2.25"/>
      <name val="Helv"/>
      <family val="0"/>
    </font>
    <font>
      <b/>
      <sz val="3.75"/>
      <color indexed="12"/>
      <name val="Helv"/>
      <family val="0"/>
    </font>
    <font>
      <b/>
      <sz val="3.5"/>
      <name val="Helv"/>
      <family val="0"/>
    </font>
    <font>
      <sz val="3.75"/>
      <name val="Helv"/>
      <family val="0"/>
    </font>
    <font>
      <b/>
      <sz val="3"/>
      <name val="Helv"/>
      <family val="0"/>
    </font>
    <font>
      <sz val="3"/>
      <name val="Helv"/>
      <family val="0"/>
    </font>
    <font>
      <sz val="3.5"/>
      <name val="Helv"/>
      <family val="0"/>
    </font>
    <font>
      <sz val="1.25"/>
      <name val="Helv"/>
      <family val="0"/>
    </font>
    <font>
      <b/>
      <sz val="1.75"/>
      <name val="Helv"/>
      <family val="0"/>
    </font>
    <font>
      <sz val="1.5"/>
      <name val="Helv"/>
      <family val="0"/>
    </font>
    <font>
      <b/>
      <sz val="2.25"/>
      <color indexed="12"/>
      <name val="Helv"/>
      <family val="0"/>
    </font>
    <font>
      <b/>
      <sz val="1"/>
      <name val="Helv"/>
      <family val="0"/>
    </font>
    <font>
      <sz val="1"/>
      <name val="Helv"/>
      <family val="0"/>
    </font>
    <font>
      <b/>
      <sz val="1.25"/>
      <color indexed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0.25"/>
      <name val="Helv"/>
      <family val="0"/>
    </font>
    <font>
      <b/>
      <sz val="10.25"/>
      <color indexed="12"/>
      <name val="Helv"/>
      <family val="0"/>
    </font>
    <font>
      <sz val="10.25"/>
      <name val="Helv"/>
      <family val="0"/>
    </font>
    <font>
      <sz val="8.75"/>
      <name val="Helv"/>
      <family val="0"/>
    </font>
    <font>
      <b/>
      <sz val="9.5"/>
      <name val="Helv"/>
      <family val="0"/>
    </font>
    <font>
      <i/>
      <sz val="10"/>
      <name val="Helv"/>
      <family val="0"/>
    </font>
    <font>
      <sz val="8"/>
      <name val="Helv"/>
      <family val="0"/>
    </font>
    <font>
      <b/>
      <sz val="11.75"/>
      <color indexed="12"/>
      <name val="Helv"/>
      <family val="0"/>
    </font>
    <font>
      <sz val="11.75"/>
      <name val="Helv"/>
      <family val="0"/>
    </font>
    <font>
      <sz val="9.5"/>
      <name val="Helv"/>
      <family val="0"/>
    </font>
    <font>
      <sz val="9.75"/>
      <name val="Helv"/>
      <family val="0"/>
    </font>
    <font>
      <b/>
      <sz val="9.75"/>
      <name val="Helv"/>
      <family val="0"/>
    </font>
    <font>
      <sz val="10"/>
      <name val="Arial"/>
      <family val="0"/>
    </font>
    <font>
      <b/>
      <sz val="12"/>
      <color indexed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right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0" xfId="0" applyFont="1" applyAlignment="1">
      <alignment/>
    </xf>
    <xf numFmtId="167" fontId="5" fillId="0" borderId="8" xfId="0" applyNumberFormat="1" applyFont="1" applyBorder="1" applyAlignment="1">
      <alignment/>
    </xf>
    <xf numFmtId="167" fontId="5" fillId="0" borderId="9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167" fontId="5" fillId="0" borderId="3" xfId="0" applyNumberFormat="1" applyFont="1" applyBorder="1" applyAlignment="1">
      <alignment/>
    </xf>
    <xf numFmtId="167" fontId="5" fillId="0" borderId="11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/>
    </xf>
    <xf numFmtId="167" fontId="5" fillId="0" borderId="12" xfId="0" applyNumberFormat="1" applyFont="1" applyBorder="1" applyAlignment="1">
      <alignment horizontal="right"/>
    </xf>
    <xf numFmtId="167" fontId="5" fillId="0" borderId="12" xfId="0" applyNumberFormat="1" applyFont="1" applyBorder="1" applyAlignment="1">
      <alignment/>
    </xf>
    <xf numFmtId="167" fontId="5" fillId="0" borderId="13" xfId="0" applyNumberFormat="1" applyFont="1" applyBorder="1" applyAlignment="1">
      <alignment horizontal="right"/>
    </xf>
    <xf numFmtId="167" fontId="5" fillId="0" borderId="13" xfId="0" applyNumberFormat="1" applyFont="1" applyBorder="1" applyAlignment="1">
      <alignment/>
    </xf>
    <xf numFmtId="167" fontId="4" fillId="0" borderId="3" xfId="0" applyNumberFormat="1" applyFont="1" applyBorder="1" applyAlignment="1">
      <alignment horizontal="right"/>
    </xf>
    <xf numFmtId="167" fontId="4" fillId="0" borderId="2" xfId="0" applyNumberFormat="1" applyFont="1" applyBorder="1" applyAlignment="1">
      <alignment/>
    </xf>
    <xf numFmtId="167" fontId="5" fillId="0" borderId="8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/>
    </xf>
    <xf numFmtId="167" fontId="5" fillId="0" borderId="10" xfId="0" applyNumberFormat="1" applyFont="1" applyBorder="1" applyAlignment="1">
      <alignment horizontal="right"/>
    </xf>
    <xf numFmtId="167" fontId="5" fillId="0" borderId="15" xfId="0" applyNumberFormat="1" applyFont="1" applyBorder="1" applyAlignment="1">
      <alignment/>
    </xf>
    <xf numFmtId="167" fontId="5" fillId="0" borderId="3" xfId="0" applyNumberFormat="1" applyFont="1" applyBorder="1" applyAlignment="1">
      <alignment horizontal="right"/>
    </xf>
    <xf numFmtId="167" fontId="5" fillId="0" borderId="4" xfId="0" applyNumberFormat="1" applyFont="1" applyBorder="1" applyAlignment="1">
      <alignment/>
    </xf>
    <xf numFmtId="167" fontId="5" fillId="0" borderId="9" xfId="0" applyNumberFormat="1" applyFont="1" applyBorder="1" applyAlignment="1">
      <alignment horizontal="right"/>
    </xf>
    <xf numFmtId="167" fontId="5" fillId="0" borderId="16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167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167" fontId="5" fillId="0" borderId="3" xfId="0" applyNumberFormat="1" applyFont="1" applyBorder="1" applyAlignment="1">
      <alignment vertical="center"/>
    </xf>
    <xf numFmtId="167" fontId="5" fillId="0" borderId="11" xfId="0" applyNumberFormat="1" applyFont="1" applyBorder="1" applyAlignment="1">
      <alignment vertical="center"/>
    </xf>
    <xf numFmtId="167" fontId="5" fillId="0" borderId="11" xfId="0" applyNumberFormat="1" applyFont="1" applyBorder="1" applyAlignment="1">
      <alignment horizontal="right" vertical="center"/>
    </xf>
    <xf numFmtId="167" fontId="5" fillId="0" borderId="12" xfId="0" applyNumberFormat="1" applyFont="1" applyBorder="1" applyAlignment="1">
      <alignment vertical="center"/>
    </xf>
    <xf numFmtId="167" fontId="5" fillId="0" borderId="12" xfId="0" applyNumberFormat="1" applyFont="1" applyBorder="1" applyAlignment="1">
      <alignment horizontal="right" vertical="center"/>
    </xf>
    <xf numFmtId="168" fontId="5" fillId="0" borderId="12" xfId="0" applyNumberFormat="1" applyFont="1" applyBorder="1" applyAlignment="1">
      <alignment vertical="center"/>
    </xf>
    <xf numFmtId="167" fontId="5" fillId="0" borderId="13" xfId="0" applyNumberFormat="1" applyFont="1" applyBorder="1" applyAlignment="1">
      <alignment vertical="center"/>
    </xf>
    <xf numFmtId="167" fontId="5" fillId="0" borderId="13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167" fontId="4" fillId="0" borderId="3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4" xfId="0" applyFont="1" applyFill="1" applyBorder="1" applyAlignment="1">
      <alignment horizontal="right"/>
    </xf>
    <xf numFmtId="170" fontId="6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9" fontId="4" fillId="0" borderId="3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top" wrapText="1"/>
    </xf>
    <xf numFmtId="166" fontId="7" fillId="0" borderId="3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66" fontId="7" fillId="0" borderId="0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65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166" fontId="39" fillId="0" borderId="3" xfId="0" applyNumberFormat="1" applyFont="1" applyBorder="1" applyAlignment="1">
      <alignment/>
    </xf>
    <xf numFmtId="166" fontId="41" fillId="0" borderId="3" xfId="0" applyNumberFormat="1" applyFont="1" applyBorder="1" applyAlignment="1">
      <alignment/>
    </xf>
    <xf numFmtId="10" fontId="39" fillId="0" borderId="3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21" xfId="0" applyFont="1" applyBorder="1" applyAlignment="1">
      <alignment horizontal="center"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1" xfId="0" applyFont="1" applyBorder="1" applyAlignment="1">
      <alignment horizontal="right"/>
    </xf>
    <xf numFmtId="0" fontId="39" fillId="0" borderId="22" xfId="0" applyFont="1" applyBorder="1" applyAlignment="1">
      <alignment horizontal="right"/>
    </xf>
    <xf numFmtId="0" fontId="39" fillId="0" borderId="23" xfId="0" applyFont="1" applyBorder="1" applyAlignment="1">
      <alignment horizontal="right"/>
    </xf>
    <xf numFmtId="0" fontId="39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42" fillId="0" borderId="22" xfId="0" applyFont="1" applyBorder="1" applyAlignment="1">
      <alignment horizontal="center"/>
    </xf>
    <xf numFmtId="164" fontId="39" fillId="0" borderId="3" xfId="0" applyNumberFormat="1" applyFont="1" applyBorder="1" applyAlignment="1">
      <alignment/>
    </xf>
    <xf numFmtId="164" fontId="41" fillId="0" borderId="3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National Income and Product Accounts</a:t>
            </a:r>
            <a:r>
              <a:rPr lang="en-US" cap="none" sz="200" b="0" i="0" u="none" baseline="0">
                <a:latin typeface="Helv"/>
                <a:ea typeface="Helv"/>
                <a:cs typeface="Helv"/>
              </a:rPr>
              <a:t>  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7746509"/>
        <c:axId val="2609718"/>
      </c:barChart>
      <c:catAx>
        <c:axId val="774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Helv"/>
                <a:ea typeface="Helv"/>
                <a:cs typeface="Helv"/>
              </a:defRPr>
            </a:pPr>
          </a:p>
        </c:txPr>
        <c:crossAx val="2609718"/>
        <c:crosses val="autoZero"/>
        <c:auto val="1"/>
        <c:lblOffset val="100"/>
        <c:noMultiLvlLbl val="0"/>
      </c:catAx>
      <c:valAx>
        <c:axId val="260971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50" b="1" i="0" u="none" baseline="0">
                <a:latin typeface="Helv"/>
                <a:ea typeface="Helv"/>
                <a:cs typeface="Helv"/>
              </a:defRPr>
            </a:pPr>
          </a:p>
        </c:txPr>
        <c:crossAx val="7746509"/>
        <c:crossesAt val="1"/>
        <c:crossBetween val="between"/>
        <c:dispUnits/>
      </c:valAx>
      <c:spPr>
        <a:ln w="25400">
          <a:solidFill>
            <a:srgbClr val="339933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2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Per Capita National Income Accounts</a:t>
            </a:r>
            <a:r>
              <a:rPr lang="en-US" cap="none" sz="375" b="0" i="0" u="none" baseline="0">
                <a:latin typeface="Helv"/>
                <a:ea typeface="Helv"/>
                <a:cs typeface="Helv"/>
              </a:rPr>
              <a:t> 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1FB71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23487463"/>
        <c:axId val="10060576"/>
      </c:bar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Helv"/>
                <a:ea typeface="Helv"/>
                <a:cs typeface="Helv"/>
              </a:defRPr>
            </a:pPr>
          </a:p>
        </c:txPr>
        <c:crossAx val="10060576"/>
        <c:crosses val="autoZero"/>
        <c:auto val="1"/>
        <c:lblOffset val="100"/>
        <c:noMultiLvlLbl val="0"/>
      </c:catAx>
      <c:valAx>
        <c:axId val="10060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1" i="0" u="none" baseline="0">
                <a:latin typeface="Helv"/>
                <a:ea typeface="Helv"/>
                <a:cs typeface="Helv"/>
              </a:defRPr>
            </a:pPr>
          </a:p>
        </c:txPr>
        <c:crossAx val="2348746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2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National Income and Product Accounts</a:t>
            </a:r>
            <a:r>
              <a:rPr lang="en-US" cap="none" sz="175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75" b="1" i="0" u="none" baseline="0">
                <a:latin typeface="Helv"/>
                <a:ea typeface="Helv"/>
                <a:cs typeface="Helv"/>
              </a:rPr>
              <a:t>Case Study B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23436321"/>
        <c:axId val="9600298"/>
      </c:bar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Helv"/>
                <a:ea typeface="Helv"/>
                <a:cs typeface="Helv"/>
              </a:defRPr>
            </a:pPr>
          </a:p>
        </c:txPr>
        <c:crossAx val="9600298"/>
        <c:crosses val="autoZero"/>
        <c:auto val="1"/>
        <c:lblOffset val="100"/>
        <c:noMultiLvlLbl val="0"/>
      </c:catAx>
      <c:valAx>
        <c:axId val="960029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Helv"/>
                <a:ea typeface="Helv"/>
                <a:cs typeface="Helv"/>
              </a:defRPr>
            </a:pPr>
          </a:p>
        </c:txPr>
        <c:crossAx val="23436321"/>
        <c:crossesAt val="1"/>
        <c:crossBetween val="between"/>
        <c:dispUnits/>
      </c:valAx>
      <c:spPr>
        <a:ln w="25400">
          <a:solidFill>
            <a:srgbClr val="339933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Per Capita National Income and Product Accounts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1FB71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19293819"/>
        <c:axId val="39426644"/>
      </c:bar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Helv"/>
                <a:ea typeface="Helv"/>
                <a:cs typeface="Helv"/>
              </a:defRPr>
            </a:pPr>
          </a:p>
        </c:txPr>
        <c:crossAx val="39426644"/>
        <c:crosses val="autoZero"/>
        <c:auto val="1"/>
        <c:lblOffset val="100"/>
        <c:noMultiLvlLbl val="0"/>
      </c:catAx>
      <c:valAx>
        <c:axId val="39426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Helv"/>
                <a:ea typeface="Helv"/>
                <a:cs typeface="Helv"/>
              </a:defRPr>
            </a:pPr>
          </a:p>
        </c:txPr>
        <c:crossAx val="1929381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National Income Aggregates</a:t>
            </a:r>
            <a:r>
              <a:rPr lang="en-US" cap="none" sz="10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1025" b="1" i="0" u="none" baseline="0">
                <a:latin typeface="Helv"/>
                <a:ea typeface="Helv"/>
                <a:cs typeface="Helv"/>
              </a:rPr>
              <a:t>in $U.S. current billions</a:t>
            </a:r>
          </a:p>
        </c:rich>
      </c:tx>
      <c:layout>
        <c:manualLayout>
          <c:xMode val="factor"/>
          <c:yMode val="factor"/>
          <c:x val="-0.0095"/>
          <c:y val="-0.0072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22225"/>
          <c:w val="0.98025"/>
          <c:h val="0.6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Sheet1!$D$51</c:f>
              <c:strCache>
                <c:ptCount val="1"/>
                <c:pt idx="0">
                  <c:v>1960</c:v>
                </c:pt>
              </c:strCache>
            </c:strRef>
          </c:tx>
          <c:spPr>
            <a:pattFill prst="narVert">
              <a:fgClr>
                <a:srgbClr val="8080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Sheet1!$C$52:$C$59</c:f>
              <c:strCache/>
            </c:strRef>
          </c:cat>
          <c:val>
            <c:numRef>
              <c:f>Sheet1!$D$52:$D$59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Sheet1!$E$51</c:f>
              <c:strCache>
                <c:ptCount val="1"/>
                <c:pt idx="0">
                  <c:v>1970</c:v>
                </c:pt>
              </c:strCache>
            </c:strRef>
          </c:tx>
          <c:spPr>
            <a:pattFill prst="narHorz">
              <a:fgClr>
                <a:srgbClr val="80206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Sheet1!$C$52:$C$59</c:f>
              <c:strCache/>
            </c:strRef>
          </c:cat>
          <c:val>
            <c:numRef>
              <c:f>Sheet1!$E$52:$E$59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Sheet1!$F$51</c:f>
              <c:strCache>
                <c:ptCount val="1"/>
                <c:pt idx="0">
                  <c:v>1980</c:v>
                </c:pt>
              </c:strCache>
            </c:strRef>
          </c:tx>
          <c:spPr>
            <a:pattFill prst="pct70">
              <a:fgClr>
                <a:srgbClr val="FCF305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Sheet1!$C$52:$C$59</c:f>
              <c:strCache/>
            </c:strRef>
          </c:cat>
          <c:val>
            <c:numRef>
              <c:f>Sheet1!$F$52:$F$59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Sheet1!$G$51</c:f>
              <c:strCache>
                <c:ptCount val="1"/>
                <c:pt idx="0">
                  <c:v>1990</c:v>
                </c:pt>
              </c:strCache>
            </c:strRef>
          </c:tx>
          <c:spPr>
            <a:pattFill prst="dkDnDiag">
              <a:fgClr>
                <a:srgbClr val="A0E0E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Sheet1!$C$52:$C$59</c:f>
              <c:strCache/>
            </c:strRef>
          </c:cat>
          <c:val>
            <c:numRef>
              <c:f>Sheet1!$G$52:$G$59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Sheet1!$H$51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DnDiag">
              <a:fgClr>
                <a:srgbClr val="600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Sheet1!$C$52:$C$59</c:f>
              <c:strCache/>
            </c:strRef>
          </c:cat>
          <c:val>
            <c:numRef>
              <c:f>Sheet1!$H$52:$H$59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Sheet1!$I$51</c:f>
              <c:strCache>
                <c:ptCount val="1"/>
                <c:pt idx="0">
                  <c:v>2005</c:v>
                </c:pt>
              </c:strCache>
            </c:strRef>
          </c:tx>
          <c:spPr>
            <a:pattFill prst="pct70">
              <a:fgClr>
                <a:srgbClr val="DD0806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Sheet1!$C$52:$C$59</c:f>
              <c:strCache/>
            </c:strRef>
          </c:cat>
          <c:val>
            <c:numRef>
              <c:f>Sheet1!$I$52:$I$59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9295477"/>
        <c:axId val="39441566"/>
      </c:bar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Helv"/>
                <a:ea typeface="Helv"/>
                <a:cs typeface="Helv"/>
              </a:defRPr>
            </a:pPr>
          </a:p>
        </c:txPr>
        <c:crossAx val="39441566"/>
        <c:crosses val="autoZero"/>
        <c:auto val="1"/>
        <c:lblOffset val="100"/>
        <c:noMultiLvlLbl val="0"/>
      </c:catAx>
      <c:valAx>
        <c:axId val="3944156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1" i="0" u="none" baseline="0">
                <a:latin typeface="Helv"/>
                <a:ea typeface="Helv"/>
                <a:cs typeface="Helv"/>
              </a:defRPr>
            </a:pPr>
          </a:p>
        </c:txPr>
        <c:crossAx val="19295477"/>
        <c:crossesAt val="1"/>
        <c:crossBetween val="between"/>
        <c:dispUnits/>
      </c:valAx>
      <c:spPr>
        <a:ln w="25400">
          <a:solidFill/>
        </a:ln>
      </c:spPr>
    </c:plotArea>
    <c:legend>
      <c:legendPos val="b"/>
      <c:layout>
        <c:manualLayout>
          <c:xMode val="edge"/>
          <c:yMode val="edge"/>
          <c:x val="0.25475"/>
          <c:y val="0.867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Real Per Capita Economic Aggregates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in $U.S. 2000 constant dollars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45"/>
          <c:y val="0.1505"/>
          <c:w val="0.99075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Sheet1!$G$42</c:f>
              <c:strCache>
                <c:ptCount val="1"/>
                <c:pt idx="0">
                  <c:v>Real Per Capita GDP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Sheet1!$H$10:$M$10</c:f>
              <c:numCach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2005</c:v>
                </c:pt>
              </c:numCache>
            </c:numRef>
          </c:cat>
          <c:val>
            <c:numRef>
              <c:f>Sheet1!$H$42:$M$42</c:f>
              <c:numCache>
                <c:ptCount val="6"/>
                <c:pt idx="0">
                  <c:v>15495.084487189923</c:v>
                </c:pt>
                <c:pt idx="1">
                  <c:v>20626.968831228736</c:v>
                </c:pt>
                <c:pt idx="2">
                  <c:v>25635.009929058004</c:v>
                </c:pt>
                <c:pt idx="3">
                  <c:v>31922.688906375748</c:v>
                </c:pt>
                <c:pt idx="4">
                  <c:v>38905.36524893699</c:v>
                </c:pt>
                <c:pt idx="5">
                  <c:v>41959.41868736074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Sheet1!$G$43</c:f>
              <c:strCache>
                <c:ptCount val="1"/>
                <c:pt idx="0">
                  <c:v>Real Per Capita GNP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Sheet1!$H$10:$M$10</c:f>
              <c:numCach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2005</c:v>
                </c:pt>
              </c:numCache>
            </c:numRef>
          </c:cat>
          <c:val>
            <c:numRef>
              <c:f>Sheet1!$H$43:$M$43</c:f>
              <c:numCache>
                <c:ptCount val="6"/>
                <c:pt idx="0">
                  <c:v>15589.458812197548</c:v>
                </c:pt>
                <c:pt idx="1">
                  <c:v>20706.40261896813</c:v>
                </c:pt>
                <c:pt idx="2">
                  <c:v>25738.86178164907</c:v>
                </c:pt>
                <c:pt idx="3">
                  <c:v>31538.14438332527</c:v>
                </c:pt>
                <c:pt idx="4">
                  <c:v>37330.47587310118</c:v>
                </c:pt>
                <c:pt idx="5">
                  <c:v>39358.95145277594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Sheet1!$G$44</c:f>
              <c:strCache>
                <c:ptCount val="1"/>
                <c:pt idx="0">
                  <c:v>Real Per Capita NNP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Sheet1!$H$10:$M$10</c:f>
              <c:numCach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2005</c:v>
                </c:pt>
              </c:numCache>
            </c:numRef>
          </c:cat>
          <c:val>
            <c:numRef>
              <c:f>Sheet1!$H$44:$M$44</c:f>
              <c:numCache>
                <c:ptCount val="6"/>
                <c:pt idx="0">
                  <c:v>13949.704915190012</c:v>
                </c:pt>
                <c:pt idx="1">
                  <c:v>18587.50633101963</c:v>
                </c:pt>
                <c:pt idx="2">
                  <c:v>22614.19639228628</c:v>
                </c:pt>
                <c:pt idx="3">
                  <c:v>27788.835283583154</c:v>
                </c:pt>
                <c:pt idx="4">
                  <c:v>32614.938689794482</c:v>
                </c:pt>
                <c:pt idx="5">
                  <c:v>33949.00872778024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Sheet1!$G$45</c:f>
              <c:strCache>
                <c:ptCount val="1"/>
                <c:pt idx="0">
                  <c:v>Real Per Capita NI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Sheet1!$H$10:$M$10</c:f>
              <c:numCach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2005</c:v>
                </c:pt>
              </c:numCache>
            </c:numRef>
          </c:cat>
          <c:val>
            <c:numRef>
              <c:f>Sheet1!$H$45:$M$45</c:f>
              <c:numCache>
                <c:ptCount val="6"/>
                <c:pt idx="0">
                  <c:v>13976.247694098407</c:v>
                </c:pt>
                <c:pt idx="1">
                  <c:v>18442.539668395228</c:v>
                </c:pt>
                <c:pt idx="2">
                  <c:v>22237.05019077135</c:v>
                </c:pt>
                <c:pt idx="3">
                  <c:v>27425.166034641137</c:v>
                </c:pt>
                <c:pt idx="4">
                  <c:v>33119.91960385124</c:v>
                </c:pt>
                <c:pt idx="5">
                  <c:v>33709.660563850346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Sheet1!$G$46</c:f>
              <c:strCache>
                <c:ptCount val="1"/>
                <c:pt idx="0">
                  <c:v>Real Per Capita PI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Sheet1!$H$10:$M$10</c:f>
              <c:numCach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2005</c:v>
                </c:pt>
              </c:numCache>
            </c:numRef>
          </c:cat>
          <c:val>
            <c:numRef>
              <c:f>Sheet1!$H$46:$M$46</c:f>
              <c:numCache>
                <c:ptCount val="6"/>
                <c:pt idx="0">
                  <c:v>12106.456379884776</c:v>
                </c:pt>
                <c:pt idx="1">
                  <c:v>16613.57670569554</c:v>
                </c:pt>
                <c:pt idx="2">
                  <c:v>21040.02094248485</c:v>
                </c:pt>
                <c:pt idx="3">
                  <c:v>26267.687020259207</c:v>
                </c:pt>
                <c:pt idx="4">
                  <c:v>31668.496473512012</c:v>
                </c:pt>
                <c:pt idx="5">
                  <c:v>31779.36818826925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Sheet1!$G$47</c:f>
              <c:strCache>
                <c:ptCount val="1"/>
                <c:pt idx="0">
                  <c:v>Real Per Capita 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Sheet1!$H$10:$M$10</c:f>
              <c:numCach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2005</c:v>
                </c:pt>
              </c:numCache>
            </c:numRef>
          </c:cat>
          <c:val>
            <c:numRef>
              <c:f>Sheet1!$H$47:$M$47</c:f>
              <c:numCache>
                <c:ptCount val="6"/>
                <c:pt idx="0">
                  <c:v>10746.876260243636</c:v>
                </c:pt>
                <c:pt idx="1">
                  <c:v>14566.170826712505</c:v>
                </c:pt>
                <c:pt idx="2">
                  <c:v>18317.09824604013</c:v>
                </c:pt>
                <c:pt idx="3">
                  <c:v>23011.14425934034</c:v>
                </c:pt>
                <c:pt idx="4">
                  <c:v>26762.79745228614</c:v>
                </c:pt>
                <c:pt idx="5">
                  <c:v>27723.596694972683</c:v>
                </c:pt>
              </c:numCache>
            </c:numRef>
          </c:val>
          <c:smooth val="0"/>
        </c:ser>
        <c:marker val="1"/>
        <c:axId val="19429775"/>
        <c:axId val="40650248"/>
      </c:line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0650248"/>
        <c:crosses val="autoZero"/>
        <c:auto val="1"/>
        <c:lblOffset val="100"/>
        <c:noMultiLvlLbl val="0"/>
      </c:catAx>
      <c:valAx>
        <c:axId val="40650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Helv"/>
                <a:ea typeface="Helv"/>
                <a:cs typeface="Helv"/>
              </a:defRPr>
            </a:pPr>
          </a:p>
        </c:txPr>
        <c:crossAx val="19429775"/>
        <c:crossesAt val="1"/>
        <c:crossBetween val="midCat"/>
        <c:dispUnits/>
      </c:valAx>
      <c:spPr>
        <a:ln w="25400">
          <a:solidFill/>
        </a:ln>
      </c:spPr>
    </c:plotArea>
    <c:legend>
      <c:legendPos val="b"/>
      <c:layout>
        <c:manualLayout>
          <c:xMode val="edge"/>
          <c:yMode val="edge"/>
          <c:x val="0.14775"/>
          <c:y val="0.87375"/>
          <c:w val="0.74075"/>
          <c:h val="0.09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7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9</xdr:col>
      <xdr:colOff>723900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828675" y="0"/>
        <a:ext cx="7058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10</xdr:col>
      <xdr:colOff>28575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847725" y="0"/>
        <a:ext cx="7105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94488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94488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666750</xdr:colOff>
      <xdr:row>49</xdr:row>
      <xdr:rowOff>47625</xdr:rowOff>
    </xdr:from>
    <xdr:to>
      <xdr:col>12</xdr:col>
      <xdr:colOff>200025</xdr:colOff>
      <xdr:row>73</xdr:row>
      <xdr:rowOff>85725</xdr:rowOff>
    </xdr:to>
    <xdr:graphicFrame>
      <xdr:nvGraphicFramePr>
        <xdr:cNvPr id="5" name="Chart 9"/>
        <xdr:cNvGraphicFramePr/>
      </xdr:nvGraphicFramePr>
      <xdr:xfrm>
        <a:off x="923925" y="8362950"/>
        <a:ext cx="8724900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800100</xdr:colOff>
      <xdr:row>79</xdr:row>
      <xdr:rowOff>28575</xdr:rowOff>
    </xdr:from>
    <xdr:to>
      <xdr:col>12</xdr:col>
      <xdr:colOff>190500</xdr:colOff>
      <xdr:row>106</xdr:row>
      <xdr:rowOff>123825</xdr:rowOff>
    </xdr:to>
    <xdr:graphicFrame>
      <xdr:nvGraphicFramePr>
        <xdr:cNvPr id="6" name="Chart 10"/>
        <xdr:cNvGraphicFramePr/>
      </xdr:nvGraphicFramePr>
      <xdr:xfrm>
        <a:off x="1057275" y="12934950"/>
        <a:ext cx="8582025" cy="4267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203"/>
  <sheetViews>
    <sheetView tabSelected="1" workbookViewId="0" topLeftCell="B1">
      <selection activeCell="B1" sqref="B1"/>
    </sheetView>
  </sheetViews>
  <sheetFormatPr defaultColWidth="11.421875" defaultRowHeight="12"/>
  <cols>
    <col min="1" max="1" width="3.8515625" style="0" customWidth="1"/>
    <col min="2" max="2" width="14.421875" style="0" customWidth="1"/>
    <col min="3" max="3" width="20.57421875" style="0" customWidth="1"/>
    <col min="7" max="7" width="12.421875" style="0" bestFit="1" customWidth="1"/>
    <col min="8" max="8" width="10.421875" style="0" customWidth="1"/>
    <col min="9" max="11" width="11.421875" style="0" bestFit="1" customWidth="1"/>
    <col min="12" max="12" width="11.421875" style="0" customWidth="1"/>
    <col min="13" max="13" width="12.8515625" style="0" bestFit="1" customWidth="1"/>
    <col min="14" max="14" width="7.57421875" style="0" customWidth="1"/>
    <col min="15" max="15" width="6.8515625" style="0" customWidth="1"/>
    <col min="16" max="16" width="15.140625" style="0" customWidth="1"/>
    <col min="25" max="25" width="5.421875" style="0" customWidth="1"/>
    <col min="26" max="27" width="5.8515625" style="0" customWidth="1"/>
    <col min="28" max="28" width="15.140625" style="0" customWidth="1"/>
    <col min="34" max="37" width="12.8515625" style="0" customWidth="1"/>
    <col min="38" max="38" width="4.00390625" style="0" customWidth="1"/>
    <col min="39" max="42" width="3.8515625" style="0" customWidth="1"/>
  </cols>
  <sheetData>
    <row r="1" spans="5:9" ht="13.5" thickBot="1">
      <c r="E1" s="15"/>
      <c r="F1" s="16"/>
      <c r="G1" s="17" t="s">
        <v>99</v>
      </c>
      <c r="H1" s="16"/>
      <c r="I1" s="18"/>
    </row>
    <row r="2" spans="2:13" ht="12.75">
      <c r="B2" s="70" t="s">
        <v>2</v>
      </c>
      <c r="M2" s="3" t="s">
        <v>3</v>
      </c>
    </row>
    <row r="3" spans="2:25" s="4" customFormat="1" ht="12.75">
      <c r="B3" s="4" t="s">
        <v>7</v>
      </c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2:25" s="4" customFormat="1" ht="12.75">
      <c r="B4" s="4" t="s">
        <v>61</v>
      </c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 s="4" customFormat="1" ht="12.75">
      <c r="B5" s="4" t="s">
        <v>62</v>
      </c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2:25" s="4" customFormat="1" ht="12.75">
      <c r="B6" s="4" t="s">
        <v>63</v>
      </c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2:25" s="4" customFormat="1" ht="12.75">
      <c r="B7" s="4" t="s">
        <v>100</v>
      </c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6:25" s="4" customFormat="1" ht="12.75">
      <c r="F8" s="1" t="s">
        <v>101</v>
      </c>
      <c r="I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6:25" s="4" customFormat="1" ht="13.5" thickBot="1">
      <c r="F9" s="1" t="s">
        <v>102</v>
      </c>
      <c r="I9" s="13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6:27" s="4" customFormat="1" ht="13.5" thickBot="1">
      <c r="F10" s="10" t="s">
        <v>36</v>
      </c>
      <c r="H10" s="12">
        <v>1960</v>
      </c>
      <c r="I10" s="12">
        <v>1970</v>
      </c>
      <c r="J10" s="12">
        <v>1980</v>
      </c>
      <c r="K10" s="12">
        <v>1990</v>
      </c>
      <c r="L10" s="12">
        <v>2000</v>
      </c>
      <c r="M10" s="12">
        <v>2005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2:27" s="4" customFormat="1" ht="13.5" thickBot="1">
      <c r="B11" s="6" t="s">
        <v>48</v>
      </c>
      <c r="C11" s="7"/>
      <c r="D11" s="7"/>
      <c r="E11" s="7"/>
      <c r="F11" s="7"/>
      <c r="G11" s="14" t="s">
        <v>37</v>
      </c>
      <c r="H11" s="26">
        <v>331.7</v>
      </c>
      <c r="I11" s="26">
        <v>648.5</v>
      </c>
      <c r="J11" s="26">
        <v>1757.1</v>
      </c>
      <c r="K11" s="26">
        <v>3839.9</v>
      </c>
      <c r="L11" s="26">
        <v>6739.4</v>
      </c>
      <c r="M11" s="25">
        <v>8745.9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2:27" s="4" customFormat="1" ht="13.5" thickBot="1">
      <c r="B12" s="6" t="s">
        <v>48</v>
      </c>
      <c r="C12" s="7"/>
      <c r="D12" s="7"/>
      <c r="E12" s="7"/>
      <c r="F12" s="7"/>
      <c r="G12" s="14" t="s">
        <v>38</v>
      </c>
      <c r="H12" s="28">
        <v>78.9</v>
      </c>
      <c r="I12" s="28">
        <v>152.4</v>
      </c>
      <c r="J12" s="28">
        <v>479.3</v>
      </c>
      <c r="K12" s="28">
        <v>861</v>
      </c>
      <c r="L12" s="28">
        <v>1735.5</v>
      </c>
      <c r="M12" s="27">
        <v>2099.5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2:27" s="4" customFormat="1" ht="13.5" thickBot="1">
      <c r="B13" s="6" t="s">
        <v>47</v>
      </c>
      <c r="C13" s="7"/>
      <c r="D13" s="7"/>
      <c r="E13" s="7"/>
      <c r="F13" s="7"/>
      <c r="G13" s="14" t="s">
        <v>39</v>
      </c>
      <c r="H13" s="28">
        <v>111.6</v>
      </c>
      <c r="I13" s="28">
        <v>233.8</v>
      </c>
      <c r="J13" s="28">
        <v>566.2</v>
      </c>
      <c r="K13" s="28">
        <v>1180.2</v>
      </c>
      <c r="L13" s="28">
        <v>1721.6</v>
      </c>
      <c r="M13" s="27">
        <v>2372.8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2:27" s="4" customFormat="1" ht="13.5" thickBot="1">
      <c r="B14" s="6" t="s">
        <v>45</v>
      </c>
      <c r="C14" s="7"/>
      <c r="D14" s="7"/>
      <c r="E14" s="7"/>
      <c r="F14" s="7"/>
      <c r="G14" s="14" t="s">
        <v>40</v>
      </c>
      <c r="H14" s="30">
        <v>3.2</v>
      </c>
      <c r="I14" s="30">
        <v>4</v>
      </c>
      <c r="J14" s="30">
        <v>11.4</v>
      </c>
      <c r="K14" s="30">
        <v>-70.1</v>
      </c>
      <c r="L14" s="30">
        <v>-396.6</v>
      </c>
      <c r="M14" s="29">
        <v>-771.4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2:27" s="4" customFormat="1" ht="13.5" thickBot="1">
      <c r="B15" s="6"/>
      <c r="C15" s="7"/>
      <c r="D15" s="7"/>
      <c r="E15" s="7"/>
      <c r="F15" s="7"/>
      <c r="G15" s="41" t="s">
        <v>41</v>
      </c>
      <c r="H15" s="32">
        <f aca="true" t="shared" si="0" ref="H15:M15">SUM(H11:H14)</f>
        <v>525.4000000000001</v>
      </c>
      <c r="I15" s="23">
        <f t="shared" si="0"/>
        <v>1038.7</v>
      </c>
      <c r="J15" s="23">
        <f t="shared" si="0"/>
        <v>2814.0000000000005</v>
      </c>
      <c r="K15" s="23">
        <f t="shared" si="0"/>
        <v>5810.999999999999</v>
      </c>
      <c r="L15" s="23">
        <f t="shared" si="0"/>
        <v>9799.9</v>
      </c>
      <c r="M15" s="23">
        <f t="shared" si="0"/>
        <v>12446.800000000001</v>
      </c>
      <c r="N15"/>
      <c r="O15" s="42"/>
      <c r="P15"/>
      <c r="Q15"/>
      <c r="R15"/>
      <c r="S15"/>
      <c r="T15"/>
      <c r="U15"/>
      <c r="V15"/>
      <c r="W15"/>
      <c r="X15"/>
      <c r="Y15"/>
      <c r="Z15"/>
      <c r="AA15"/>
    </row>
    <row r="16" spans="2:27" s="4" customFormat="1" ht="13.5" thickBot="1">
      <c r="B16" s="6" t="s">
        <v>49</v>
      </c>
      <c r="C16" s="7"/>
      <c r="D16" s="7"/>
      <c r="E16" s="7"/>
      <c r="F16" s="7"/>
      <c r="G16" s="14" t="s">
        <v>43</v>
      </c>
      <c r="H16" s="34">
        <v>31.9</v>
      </c>
      <c r="I16" s="20">
        <v>72.5</v>
      </c>
      <c r="J16" s="20">
        <v>359.9</v>
      </c>
      <c r="K16" s="20">
        <v>741.5</v>
      </c>
      <c r="L16" s="20">
        <v>1478.9</v>
      </c>
      <c r="M16" s="33">
        <v>1816.5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2:27" s="4" customFormat="1" ht="13.5" thickBot="1">
      <c r="B17" s="6" t="s">
        <v>49</v>
      </c>
      <c r="C17" s="7"/>
      <c r="D17" s="7"/>
      <c r="E17" s="7"/>
      <c r="F17" s="7"/>
      <c r="G17" s="14" t="s">
        <v>89</v>
      </c>
      <c r="H17" s="36">
        <v>28.7</v>
      </c>
      <c r="I17" s="22">
        <v>68.5</v>
      </c>
      <c r="J17" s="22">
        <v>348.5</v>
      </c>
      <c r="K17" s="22">
        <v>811.5</v>
      </c>
      <c r="L17" s="22">
        <v>1875.6</v>
      </c>
      <c r="M17" s="35">
        <v>2587.9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2:27" s="4" customFormat="1" ht="13.5" thickBot="1">
      <c r="B18" s="6" t="s">
        <v>49</v>
      </c>
      <c r="C18" s="7"/>
      <c r="D18" s="7"/>
      <c r="E18" s="7"/>
      <c r="F18" s="7"/>
      <c r="G18" s="41" t="s">
        <v>91</v>
      </c>
      <c r="H18" s="32">
        <f aca="true" t="shared" si="1" ref="H18:M18">H15+H16-H17</f>
        <v>528.6</v>
      </c>
      <c r="I18" s="23">
        <f t="shared" si="1"/>
        <v>1042.7</v>
      </c>
      <c r="J18" s="23">
        <f t="shared" si="1"/>
        <v>2825.4000000000005</v>
      </c>
      <c r="K18" s="23">
        <f t="shared" si="1"/>
        <v>5740.999999999999</v>
      </c>
      <c r="L18" s="23">
        <f t="shared" si="1"/>
        <v>9403.199999999999</v>
      </c>
      <c r="M18" s="31">
        <f t="shared" si="1"/>
        <v>11675.400000000001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2:27" s="4" customFormat="1" ht="13.5" thickBot="1">
      <c r="B19" s="6" t="s">
        <v>49</v>
      </c>
      <c r="C19" s="7"/>
      <c r="D19" s="7"/>
      <c r="E19" s="7"/>
      <c r="F19" s="7"/>
      <c r="G19" s="14" t="s">
        <v>93</v>
      </c>
      <c r="H19" s="38">
        <v>55.6</v>
      </c>
      <c r="I19" s="24">
        <v>106.7</v>
      </c>
      <c r="J19" s="24">
        <v>343</v>
      </c>
      <c r="K19" s="24">
        <v>682.5</v>
      </c>
      <c r="L19" s="24">
        <v>1187.8</v>
      </c>
      <c r="M19" s="37">
        <v>1604.8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2:45" ht="13.5" thickBot="1">
      <c r="B20" s="6" t="s">
        <v>49</v>
      </c>
      <c r="C20" s="8"/>
      <c r="D20" s="8"/>
      <c r="E20" s="8"/>
      <c r="F20" s="8"/>
      <c r="G20" s="41" t="s">
        <v>95</v>
      </c>
      <c r="H20" s="32">
        <f aca="true" t="shared" si="2" ref="H20:M20">H18-H19</f>
        <v>473</v>
      </c>
      <c r="I20" s="23">
        <f t="shared" si="2"/>
        <v>936</v>
      </c>
      <c r="J20" s="23">
        <f t="shared" si="2"/>
        <v>2482.4000000000005</v>
      </c>
      <c r="K20" s="23">
        <f t="shared" si="2"/>
        <v>5058.499999999999</v>
      </c>
      <c r="L20" s="23">
        <f t="shared" si="2"/>
        <v>8215.4</v>
      </c>
      <c r="M20" s="31">
        <f t="shared" si="2"/>
        <v>10070.600000000002</v>
      </c>
      <c r="AS20" s="2"/>
    </row>
    <row r="21" spans="2:13" ht="13.5" thickBot="1">
      <c r="B21" s="6" t="s">
        <v>49</v>
      </c>
      <c r="C21" s="8"/>
      <c r="D21" s="8"/>
      <c r="E21" s="8"/>
      <c r="F21" s="8"/>
      <c r="G21" s="14" t="s">
        <v>96</v>
      </c>
      <c r="H21" s="40">
        <v>-0.9</v>
      </c>
      <c r="I21" s="21">
        <v>7.3</v>
      </c>
      <c r="J21" s="21">
        <v>41.4</v>
      </c>
      <c r="K21" s="21">
        <v>66.2</v>
      </c>
      <c r="L21" s="21">
        <v>-127.2</v>
      </c>
      <c r="M21" s="39">
        <v>71</v>
      </c>
    </row>
    <row r="22" spans="2:13" ht="13.5" thickBot="1">
      <c r="B22" s="6" t="s">
        <v>49</v>
      </c>
      <c r="C22" s="8"/>
      <c r="D22" s="8"/>
      <c r="E22" s="9"/>
      <c r="F22" s="9"/>
      <c r="G22" s="41" t="s">
        <v>97</v>
      </c>
      <c r="H22" s="23">
        <f aca="true" t="shared" si="3" ref="H22:M22">H20-H21</f>
        <v>473.9</v>
      </c>
      <c r="I22" s="23">
        <f t="shared" si="3"/>
        <v>928.7</v>
      </c>
      <c r="J22" s="23">
        <f t="shared" si="3"/>
        <v>2441.0000000000005</v>
      </c>
      <c r="K22" s="23">
        <f t="shared" si="3"/>
        <v>4992.299999999999</v>
      </c>
      <c r="L22" s="23">
        <f t="shared" si="3"/>
        <v>8342.6</v>
      </c>
      <c r="M22" s="23">
        <f t="shared" si="3"/>
        <v>9999.600000000002</v>
      </c>
    </row>
    <row r="23" spans="2:13" s="43" customFormat="1" ht="13.5" thickBot="1">
      <c r="B23" s="44" t="s">
        <v>50</v>
      </c>
      <c r="C23" s="45"/>
      <c r="D23" s="45"/>
      <c r="E23" s="46"/>
      <c r="F23" s="46"/>
      <c r="G23" s="47" t="s">
        <v>67</v>
      </c>
      <c r="H23" s="59">
        <v>53.8</v>
      </c>
      <c r="I23" s="59">
        <v>83.6</v>
      </c>
      <c r="J23" s="59">
        <v>201.1</v>
      </c>
      <c r="K23" s="59">
        <v>437.8</v>
      </c>
      <c r="L23" s="59">
        <v>817.9</v>
      </c>
      <c r="M23" s="60">
        <v>1330.7</v>
      </c>
    </row>
    <row r="24" spans="2:13" s="43" customFormat="1" ht="13.5" thickBot="1">
      <c r="B24" s="48" t="s">
        <v>50</v>
      </c>
      <c r="C24" s="49"/>
      <c r="D24" s="49"/>
      <c r="E24" s="50"/>
      <c r="F24" s="50"/>
      <c r="G24" s="51" t="s">
        <v>68</v>
      </c>
      <c r="H24" s="61">
        <v>43.4</v>
      </c>
      <c r="I24" s="61">
        <v>86.7</v>
      </c>
      <c r="J24" s="61">
        <v>190.9</v>
      </c>
      <c r="K24" s="61">
        <v>398.7</v>
      </c>
      <c r="L24" s="61">
        <v>664.6</v>
      </c>
      <c r="M24" s="62">
        <v>865.1</v>
      </c>
    </row>
    <row r="25" spans="2:13" s="43" customFormat="1" ht="13.5" thickBot="1">
      <c r="B25" s="44" t="s">
        <v>50</v>
      </c>
      <c r="C25" s="45"/>
      <c r="D25" s="45"/>
      <c r="E25" s="46"/>
      <c r="F25" s="46"/>
      <c r="G25" s="47" t="s">
        <v>69</v>
      </c>
      <c r="H25" s="61">
        <v>16.4</v>
      </c>
      <c r="I25" s="61">
        <v>46.4</v>
      </c>
      <c r="J25" s="61">
        <v>166.2</v>
      </c>
      <c r="K25" s="61">
        <v>410.1</v>
      </c>
      <c r="L25" s="61">
        <v>702.7</v>
      </c>
      <c r="M25" s="62">
        <v>880.6</v>
      </c>
    </row>
    <row r="26" spans="2:13" s="43" customFormat="1" ht="13.5" thickBot="1">
      <c r="B26" s="44" t="s">
        <v>50</v>
      </c>
      <c r="C26" s="52"/>
      <c r="D26" s="52"/>
      <c r="E26" s="52"/>
      <c r="F26" s="52"/>
      <c r="G26" s="47" t="s">
        <v>70</v>
      </c>
      <c r="H26" s="63">
        <v>10.6</v>
      </c>
      <c r="I26" s="63">
        <v>39.1</v>
      </c>
      <c r="J26" s="63">
        <v>181.8</v>
      </c>
      <c r="K26" s="63">
        <v>442.2</v>
      </c>
      <c r="L26" s="63">
        <v>559</v>
      </c>
      <c r="M26" s="63">
        <v>483.4</v>
      </c>
    </row>
    <row r="27" spans="2:13" s="43" customFormat="1" ht="13.5" thickBot="1">
      <c r="B27" s="53" t="s">
        <v>50</v>
      </c>
      <c r="C27" s="54"/>
      <c r="D27" s="54"/>
      <c r="E27" s="54"/>
      <c r="F27" s="54"/>
      <c r="G27" s="55" t="s">
        <v>71</v>
      </c>
      <c r="H27" s="63">
        <v>1.9</v>
      </c>
      <c r="I27" s="63">
        <v>4.5</v>
      </c>
      <c r="J27" s="63">
        <v>14.4</v>
      </c>
      <c r="K27" s="63">
        <v>39.4</v>
      </c>
      <c r="L27" s="63">
        <v>87.1</v>
      </c>
      <c r="M27" s="63">
        <v>74.2</v>
      </c>
    </row>
    <row r="28" spans="2:13" s="43" customFormat="1" ht="13.5" thickBot="1">
      <c r="B28" s="53" t="s">
        <v>50</v>
      </c>
      <c r="C28" s="54"/>
      <c r="D28" s="54"/>
      <c r="E28" s="54"/>
      <c r="F28" s="54"/>
      <c r="G28" s="55" t="s">
        <v>72</v>
      </c>
      <c r="H28" s="63">
        <v>0.9</v>
      </c>
      <c r="I28" s="63">
        <v>0</v>
      </c>
      <c r="J28" s="63">
        <v>-4.8</v>
      </c>
      <c r="K28" s="63">
        <v>1.6</v>
      </c>
      <c r="L28" s="63">
        <v>5.3</v>
      </c>
      <c r="M28" s="63">
        <v>-15.4</v>
      </c>
    </row>
    <row r="29" spans="2:13" s="43" customFormat="1" ht="13.5" thickBot="1">
      <c r="B29" s="53" t="s">
        <v>50</v>
      </c>
      <c r="C29" s="56"/>
      <c r="D29" s="56"/>
      <c r="E29" s="57"/>
      <c r="F29" s="57"/>
      <c r="G29" s="55" t="s">
        <v>73</v>
      </c>
      <c r="H29" s="64">
        <v>0</v>
      </c>
      <c r="I29" s="64">
        <v>0</v>
      </c>
      <c r="J29" s="64">
        <v>0</v>
      </c>
      <c r="K29" s="64">
        <v>0.1</v>
      </c>
      <c r="L29" s="64">
        <v>0</v>
      </c>
      <c r="M29" s="65">
        <v>0</v>
      </c>
    </row>
    <row r="30" spans="2:13" s="43" customFormat="1" ht="13.5" thickBot="1">
      <c r="B30" s="53" t="s">
        <v>50</v>
      </c>
      <c r="C30" s="45"/>
      <c r="D30" s="45"/>
      <c r="E30" s="46"/>
      <c r="F30" s="46"/>
      <c r="G30" s="47" t="s">
        <v>65</v>
      </c>
      <c r="H30" s="59">
        <v>37.9</v>
      </c>
      <c r="I30" s="59">
        <v>93.5</v>
      </c>
      <c r="J30" s="59">
        <v>338.7</v>
      </c>
      <c r="K30" s="59">
        <v>924</v>
      </c>
      <c r="L30" s="59">
        <v>1387</v>
      </c>
      <c r="M30" s="60">
        <v>1519.4</v>
      </c>
    </row>
    <row r="31" spans="2:13" s="43" customFormat="1" ht="13.5" thickBot="1">
      <c r="B31" s="53" t="s">
        <v>50</v>
      </c>
      <c r="C31" s="45"/>
      <c r="D31" s="45"/>
      <c r="E31" s="46"/>
      <c r="F31" s="46"/>
      <c r="G31" s="47" t="s">
        <v>66</v>
      </c>
      <c r="H31" s="64">
        <v>25.7</v>
      </c>
      <c r="I31" s="64">
        <v>74.7</v>
      </c>
      <c r="J31" s="64">
        <v>279.5</v>
      </c>
      <c r="K31" s="64">
        <v>595.2</v>
      </c>
      <c r="L31" s="64">
        <v>1084</v>
      </c>
      <c r="M31" s="65">
        <v>1526.6</v>
      </c>
    </row>
    <row r="32" spans="2:13" ht="13.5" thickBot="1">
      <c r="B32" s="53" t="s">
        <v>50</v>
      </c>
      <c r="C32" s="8"/>
      <c r="D32" s="8"/>
      <c r="E32" s="9"/>
      <c r="F32" s="9"/>
      <c r="G32" s="41" t="s">
        <v>98</v>
      </c>
      <c r="H32" s="32">
        <f aca="true" t="shared" si="4" ref="H32:M32">H22-SUM(H23:H29)+SUM(H30:H31)</f>
        <v>410.5</v>
      </c>
      <c r="I32" s="23">
        <f t="shared" si="4"/>
        <v>836.6000000000001</v>
      </c>
      <c r="J32" s="23">
        <f t="shared" si="4"/>
        <v>2309.6000000000004</v>
      </c>
      <c r="K32" s="23">
        <f t="shared" si="4"/>
        <v>4781.599999999999</v>
      </c>
      <c r="L32" s="23">
        <f t="shared" si="4"/>
        <v>7977</v>
      </c>
      <c r="M32" s="23">
        <f t="shared" si="4"/>
        <v>9427.000000000002</v>
      </c>
    </row>
    <row r="33" spans="2:13" s="43" customFormat="1" ht="13.5" thickBot="1">
      <c r="B33" s="44" t="s">
        <v>76</v>
      </c>
      <c r="C33" s="45"/>
      <c r="D33" s="45"/>
      <c r="E33" s="46"/>
      <c r="F33" s="46"/>
      <c r="G33" s="47" t="s">
        <v>74</v>
      </c>
      <c r="H33" s="58">
        <v>46.1</v>
      </c>
      <c r="I33" s="58">
        <v>103.1</v>
      </c>
      <c r="J33" s="58">
        <v>298.9</v>
      </c>
      <c r="K33" s="58">
        <v>592.8</v>
      </c>
      <c r="L33" s="58">
        <v>1235.7</v>
      </c>
      <c r="M33" s="58">
        <v>1203.1</v>
      </c>
    </row>
    <row r="34" spans="2:13" ht="13.5" thickBot="1">
      <c r="B34" s="6" t="s">
        <v>76</v>
      </c>
      <c r="C34" s="8"/>
      <c r="D34" s="8"/>
      <c r="E34" s="9"/>
      <c r="F34" s="9"/>
      <c r="G34" s="41" t="s">
        <v>75</v>
      </c>
      <c r="H34" s="23">
        <f aca="true" t="shared" si="5" ref="H34:M34">H32-H33</f>
        <v>364.4</v>
      </c>
      <c r="I34" s="23">
        <f t="shared" si="5"/>
        <v>733.5000000000001</v>
      </c>
      <c r="J34" s="23">
        <f t="shared" si="5"/>
        <v>2010.7000000000003</v>
      </c>
      <c r="K34" s="23">
        <f t="shared" si="5"/>
        <v>4188.799999999999</v>
      </c>
      <c r="L34" s="23">
        <f t="shared" si="5"/>
        <v>6741.3</v>
      </c>
      <c r="M34" s="23">
        <f t="shared" si="5"/>
        <v>8223.900000000001</v>
      </c>
    </row>
    <row r="35" spans="2:13" s="43" customFormat="1" ht="13.5" thickBot="1">
      <c r="B35" s="6" t="s">
        <v>76</v>
      </c>
      <c r="C35" s="45"/>
      <c r="D35" s="45"/>
      <c r="E35" s="46"/>
      <c r="F35" s="46"/>
      <c r="G35" s="47" t="s">
        <v>78</v>
      </c>
      <c r="H35" s="59">
        <f aca="true" t="shared" si="6" ref="H35:M35">H11</f>
        <v>331.7</v>
      </c>
      <c r="I35" s="59">
        <f t="shared" si="6"/>
        <v>648.5</v>
      </c>
      <c r="J35" s="59">
        <f t="shared" si="6"/>
        <v>1757.1</v>
      </c>
      <c r="K35" s="59">
        <f t="shared" si="6"/>
        <v>3839.9</v>
      </c>
      <c r="L35" s="59">
        <f t="shared" si="6"/>
        <v>6739.4</v>
      </c>
      <c r="M35" s="59">
        <f t="shared" si="6"/>
        <v>8745.9</v>
      </c>
    </row>
    <row r="36" spans="2:13" s="43" customFormat="1" ht="13.5" thickBot="1">
      <c r="B36" s="6" t="s">
        <v>76</v>
      </c>
      <c r="C36" s="45"/>
      <c r="D36" s="45"/>
      <c r="E36" s="46"/>
      <c r="F36" s="46"/>
      <c r="G36" s="47" t="s">
        <v>79</v>
      </c>
      <c r="H36" s="61">
        <v>6.2</v>
      </c>
      <c r="I36" s="61">
        <v>15.2</v>
      </c>
      <c r="J36" s="61">
        <v>43.6</v>
      </c>
      <c r="K36" s="61">
        <v>116.1</v>
      </c>
      <c r="L36" s="61">
        <v>204.7</v>
      </c>
      <c r="M36" s="61">
        <v>209.4</v>
      </c>
    </row>
    <row r="37" spans="2:13" s="43" customFormat="1" ht="13.5" thickBot="1">
      <c r="B37" s="6" t="s">
        <v>76</v>
      </c>
      <c r="C37" s="45"/>
      <c r="D37" s="45"/>
      <c r="E37" s="46"/>
      <c r="F37" s="46"/>
      <c r="G37" s="47" t="s">
        <v>0</v>
      </c>
      <c r="H37" s="64">
        <v>0.8</v>
      </c>
      <c r="I37" s="64">
        <v>2.6</v>
      </c>
      <c r="J37" s="64">
        <v>6.8</v>
      </c>
      <c r="K37" s="64">
        <v>30.4</v>
      </c>
      <c r="L37" s="64">
        <v>81.5</v>
      </c>
      <c r="M37" s="64">
        <v>119.2</v>
      </c>
    </row>
    <row r="38" spans="2:13" s="43" customFormat="1" ht="13.5" thickBot="1">
      <c r="B38" s="6" t="s">
        <v>76</v>
      </c>
      <c r="C38" s="45"/>
      <c r="D38" s="45"/>
      <c r="E38" s="46"/>
      <c r="F38" s="46"/>
      <c r="G38" s="68" t="s">
        <v>77</v>
      </c>
      <c r="H38" s="67">
        <f aca="true" t="shared" si="7" ref="H38:M38">H34-SUM(H35:H37)</f>
        <v>25.69999999999999</v>
      </c>
      <c r="I38" s="67">
        <f t="shared" si="7"/>
        <v>67.20000000000005</v>
      </c>
      <c r="J38" s="67">
        <f t="shared" si="7"/>
        <v>203.2000000000005</v>
      </c>
      <c r="K38" s="67">
        <f t="shared" si="7"/>
        <v>202.39999999999918</v>
      </c>
      <c r="L38" s="67">
        <f t="shared" si="7"/>
        <v>-284.2999999999993</v>
      </c>
      <c r="M38" s="67">
        <f t="shared" si="7"/>
        <v>-850.5999999999985</v>
      </c>
    </row>
    <row r="39" spans="2:13" s="43" customFormat="1" ht="13.5" thickBot="1">
      <c r="B39" s="6"/>
      <c r="C39" s="45"/>
      <c r="D39" s="45"/>
      <c r="E39" s="46"/>
      <c r="F39" s="46"/>
      <c r="G39" s="68" t="s">
        <v>1</v>
      </c>
      <c r="H39" s="75">
        <f aca="true" t="shared" si="8" ref="H39:M39">H38/H32</f>
        <v>0.06260657734470156</v>
      </c>
      <c r="I39" s="75">
        <f t="shared" si="8"/>
        <v>0.08032512550800865</v>
      </c>
      <c r="J39" s="75">
        <f t="shared" si="8"/>
        <v>0.08798060270176675</v>
      </c>
      <c r="K39" s="75">
        <f t="shared" si="8"/>
        <v>0.042328927555629746</v>
      </c>
      <c r="L39" s="75">
        <f t="shared" si="8"/>
        <v>-0.035639964899084775</v>
      </c>
      <c r="M39" s="75">
        <f t="shared" si="8"/>
        <v>-0.09023018988013136</v>
      </c>
    </row>
    <row r="40" spans="2:13" ht="13.5" thickBot="1">
      <c r="B40" s="71"/>
      <c r="C40" s="8"/>
      <c r="D40" s="8"/>
      <c r="E40" s="9"/>
      <c r="F40" s="9"/>
      <c r="G40" s="72" t="s">
        <v>51</v>
      </c>
      <c r="H40" s="76">
        <v>180671</v>
      </c>
      <c r="I40" s="76">
        <v>205052</v>
      </c>
      <c r="J40" s="76">
        <v>227726</v>
      </c>
      <c r="K40" s="76">
        <v>250132</v>
      </c>
      <c r="L40" s="76">
        <v>282402</v>
      </c>
      <c r="M40" s="76">
        <v>296639</v>
      </c>
    </row>
    <row r="41" spans="2:13" ht="13.5" thickBot="1">
      <c r="B41" s="71"/>
      <c r="C41" s="8"/>
      <c r="D41" s="8"/>
      <c r="E41" s="9"/>
      <c r="F41" s="9"/>
      <c r="G41" s="72" t="s">
        <v>52</v>
      </c>
      <c r="H41" s="73">
        <v>0.18767553886835728</v>
      </c>
      <c r="I41" s="73">
        <v>0.2455787077186451</v>
      </c>
      <c r="J41" s="73">
        <v>0.48203434765850883</v>
      </c>
      <c r="K41" s="73">
        <v>0.7277498995391858</v>
      </c>
      <c r="L41" s="73">
        <v>0.8919579466961551</v>
      </c>
      <c r="M41" s="73">
        <v>1</v>
      </c>
    </row>
    <row r="42" spans="2:13" ht="13.5" thickBot="1">
      <c r="B42" s="71"/>
      <c r="C42" s="8"/>
      <c r="D42" s="8"/>
      <c r="E42" s="9"/>
      <c r="F42" s="9"/>
      <c r="G42" s="72" t="s">
        <v>53</v>
      </c>
      <c r="H42" s="77">
        <f aca="true" t="shared" si="9" ref="H42:M42">((H15/H$41)*10^6)/H40</f>
        <v>15495.084487189923</v>
      </c>
      <c r="I42" s="77">
        <f t="shared" si="9"/>
        <v>20626.968831228736</v>
      </c>
      <c r="J42" s="77">
        <f t="shared" si="9"/>
        <v>25635.009929058004</v>
      </c>
      <c r="K42" s="77">
        <f t="shared" si="9"/>
        <v>31922.688906375748</v>
      </c>
      <c r="L42" s="77">
        <f t="shared" si="9"/>
        <v>38905.36524893699</v>
      </c>
      <c r="M42" s="77">
        <f t="shared" si="9"/>
        <v>41959.41868736074</v>
      </c>
    </row>
    <row r="43" spans="2:13" ht="13.5" thickBot="1">
      <c r="B43" s="71"/>
      <c r="C43" s="8"/>
      <c r="D43" s="8"/>
      <c r="E43" s="9"/>
      <c r="F43" s="9"/>
      <c r="G43" s="72" t="s">
        <v>54</v>
      </c>
      <c r="H43" s="77">
        <f aca="true" t="shared" si="10" ref="H43:M43">((H18/H$41)*10^6)/H40</f>
        <v>15589.458812197548</v>
      </c>
      <c r="I43" s="77">
        <f t="shared" si="10"/>
        <v>20706.40261896813</v>
      </c>
      <c r="J43" s="77">
        <f t="shared" si="10"/>
        <v>25738.86178164907</v>
      </c>
      <c r="K43" s="77">
        <f t="shared" si="10"/>
        <v>31538.14438332527</v>
      </c>
      <c r="L43" s="77">
        <f t="shared" si="10"/>
        <v>37330.47587310118</v>
      </c>
      <c r="M43" s="77">
        <f t="shared" si="10"/>
        <v>39358.95145277594</v>
      </c>
    </row>
    <row r="44" spans="2:13" ht="13.5" thickBot="1">
      <c r="B44" s="71"/>
      <c r="C44" s="8"/>
      <c r="D44" s="8"/>
      <c r="E44" s="9"/>
      <c r="F44" s="9"/>
      <c r="G44" s="72" t="s">
        <v>55</v>
      </c>
      <c r="H44" s="77">
        <f aca="true" t="shared" si="11" ref="H44:M44">((H20/H$41)*10^6)/H40</f>
        <v>13949.704915190012</v>
      </c>
      <c r="I44" s="77">
        <f t="shared" si="11"/>
        <v>18587.50633101963</v>
      </c>
      <c r="J44" s="77">
        <f t="shared" si="11"/>
        <v>22614.19639228628</v>
      </c>
      <c r="K44" s="77">
        <f t="shared" si="11"/>
        <v>27788.835283583154</v>
      </c>
      <c r="L44" s="77">
        <f t="shared" si="11"/>
        <v>32614.938689794482</v>
      </c>
      <c r="M44" s="77">
        <f t="shared" si="11"/>
        <v>33949.00872778024</v>
      </c>
    </row>
    <row r="45" spans="2:13" ht="13.5" thickBot="1">
      <c r="B45" s="71"/>
      <c r="C45" s="8"/>
      <c r="D45" s="8"/>
      <c r="E45" s="9"/>
      <c r="F45" s="9"/>
      <c r="G45" s="72" t="s">
        <v>56</v>
      </c>
      <c r="H45" s="77">
        <f aca="true" t="shared" si="12" ref="H45:M45">((H22/H$41)*(10^6))/H40</f>
        <v>13976.247694098407</v>
      </c>
      <c r="I45" s="77">
        <f t="shared" si="12"/>
        <v>18442.539668395228</v>
      </c>
      <c r="J45" s="77">
        <f t="shared" si="12"/>
        <v>22237.05019077135</v>
      </c>
      <c r="K45" s="77">
        <f t="shared" si="12"/>
        <v>27425.166034641137</v>
      </c>
      <c r="L45" s="77">
        <f t="shared" si="12"/>
        <v>33119.91960385124</v>
      </c>
      <c r="M45" s="77">
        <f t="shared" si="12"/>
        <v>33709.660563850346</v>
      </c>
    </row>
    <row r="46" spans="2:13" ht="13.5" thickBot="1">
      <c r="B46" s="71"/>
      <c r="C46" s="8"/>
      <c r="D46" s="8"/>
      <c r="E46" s="9"/>
      <c r="F46" s="9"/>
      <c r="G46" s="72" t="s">
        <v>58</v>
      </c>
      <c r="H46" s="77">
        <f aca="true" t="shared" si="13" ref="H46:M46">((H32/H$41)*(10^6))/H40</f>
        <v>12106.456379884776</v>
      </c>
      <c r="I46" s="77">
        <f t="shared" si="13"/>
        <v>16613.57670569554</v>
      </c>
      <c r="J46" s="77">
        <f t="shared" si="13"/>
        <v>21040.02094248485</v>
      </c>
      <c r="K46" s="77">
        <f t="shared" si="13"/>
        <v>26267.687020259207</v>
      </c>
      <c r="L46" s="77">
        <f t="shared" si="13"/>
        <v>31668.496473512012</v>
      </c>
      <c r="M46" s="77">
        <f t="shared" si="13"/>
        <v>31779.36818826925</v>
      </c>
    </row>
    <row r="47" spans="2:13" ht="13.5" thickBot="1">
      <c r="B47" s="71"/>
      <c r="C47" s="8"/>
      <c r="D47" s="8"/>
      <c r="E47" s="9"/>
      <c r="F47" s="9"/>
      <c r="G47" s="72" t="s">
        <v>57</v>
      </c>
      <c r="H47" s="77">
        <f aca="true" t="shared" si="14" ref="H47:M47">((H34/H$41)*(10^6))/H40</f>
        <v>10746.876260243636</v>
      </c>
      <c r="I47" s="77">
        <f t="shared" si="14"/>
        <v>14566.170826712505</v>
      </c>
      <c r="J47" s="77">
        <f t="shared" si="14"/>
        <v>18317.09824604013</v>
      </c>
      <c r="K47" s="77">
        <f t="shared" si="14"/>
        <v>23011.14425934034</v>
      </c>
      <c r="L47" s="77">
        <f t="shared" si="14"/>
        <v>26762.79745228614</v>
      </c>
      <c r="M47" s="77">
        <f t="shared" si="14"/>
        <v>27723.596694972683</v>
      </c>
    </row>
    <row r="48" spans="2:13" ht="12.75">
      <c r="B48" s="74"/>
      <c r="C48" s="74"/>
      <c r="D48" s="74"/>
      <c r="E48" s="78"/>
      <c r="F48" s="78"/>
      <c r="G48" s="66"/>
      <c r="H48" s="79"/>
      <c r="I48" s="79"/>
      <c r="J48" s="79"/>
      <c r="K48" s="79"/>
      <c r="L48" s="79"/>
      <c r="M48" s="79"/>
    </row>
    <row r="49" spans="2:13" ht="12.75">
      <c r="B49" s="74"/>
      <c r="C49" s="74"/>
      <c r="D49" s="74"/>
      <c r="E49" s="78"/>
      <c r="F49" s="78"/>
      <c r="G49" s="66" t="s">
        <v>59</v>
      </c>
      <c r="H49" s="79"/>
      <c r="I49" s="79"/>
      <c r="J49" s="79"/>
      <c r="K49" s="79"/>
      <c r="L49" s="79"/>
      <c r="M49" s="79"/>
    </row>
    <row r="50" ht="12.75">
      <c r="F50" s="5"/>
    </row>
    <row r="51" spans="4:9" ht="12">
      <c r="D51" s="19">
        <v>1960</v>
      </c>
      <c r="E51" s="19">
        <v>1970</v>
      </c>
      <c r="F51" s="69">
        <v>1980</v>
      </c>
      <c r="G51" s="19">
        <v>1990</v>
      </c>
      <c r="H51" s="19">
        <v>2000</v>
      </c>
      <c r="I51" s="19">
        <v>2005</v>
      </c>
    </row>
    <row r="52" spans="3:9" ht="12">
      <c r="C52" s="69" t="s">
        <v>42</v>
      </c>
      <c r="D52" s="42">
        <f aca="true" t="shared" si="15" ref="D52:I52">H15</f>
        <v>525.4000000000001</v>
      </c>
      <c r="E52" s="42">
        <f t="shared" si="15"/>
        <v>1038.7</v>
      </c>
      <c r="F52" s="42">
        <f t="shared" si="15"/>
        <v>2814.0000000000005</v>
      </c>
      <c r="G52" s="42">
        <f t="shared" si="15"/>
        <v>5810.999999999999</v>
      </c>
      <c r="H52" s="42">
        <f t="shared" si="15"/>
        <v>9799.9</v>
      </c>
      <c r="I52" s="42">
        <f t="shared" si="15"/>
        <v>12446.800000000001</v>
      </c>
    </row>
    <row r="53" spans="3:9" ht="12">
      <c r="C53" s="69" t="s">
        <v>44</v>
      </c>
      <c r="D53" s="42">
        <f aca="true" t="shared" si="16" ref="D53:I53">H18</f>
        <v>528.6</v>
      </c>
      <c r="E53" s="42">
        <f t="shared" si="16"/>
        <v>1042.7</v>
      </c>
      <c r="F53" s="42">
        <f t="shared" si="16"/>
        <v>2825.4000000000005</v>
      </c>
      <c r="G53" s="42">
        <f t="shared" si="16"/>
        <v>5740.999999999999</v>
      </c>
      <c r="H53" s="42">
        <f t="shared" si="16"/>
        <v>9403.199999999999</v>
      </c>
      <c r="I53" s="42">
        <f t="shared" si="16"/>
        <v>11675.400000000001</v>
      </c>
    </row>
    <row r="54" spans="3:9" ht="12">
      <c r="C54" s="69" t="s">
        <v>90</v>
      </c>
      <c r="D54" s="42">
        <f aca="true" t="shared" si="17" ref="D54:I54">H20</f>
        <v>473</v>
      </c>
      <c r="E54" s="42">
        <f t="shared" si="17"/>
        <v>936</v>
      </c>
      <c r="F54" s="42">
        <f t="shared" si="17"/>
        <v>2482.4000000000005</v>
      </c>
      <c r="G54" s="42">
        <f t="shared" si="17"/>
        <v>5058.499999999999</v>
      </c>
      <c r="H54" s="42">
        <f t="shared" si="17"/>
        <v>8215.4</v>
      </c>
      <c r="I54" s="42">
        <f t="shared" si="17"/>
        <v>10070.600000000002</v>
      </c>
    </row>
    <row r="55" spans="3:9" ht="12">
      <c r="C55" s="69" t="s">
        <v>92</v>
      </c>
      <c r="D55" s="42">
        <f aca="true" t="shared" si="18" ref="D55:I55">H22</f>
        <v>473.9</v>
      </c>
      <c r="E55" s="42">
        <f t="shared" si="18"/>
        <v>928.7</v>
      </c>
      <c r="F55" s="42">
        <f t="shared" si="18"/>
        <v>2441.0000000000005</v>
      </c>
      <c r="G55" s="42">
        <f t="shared" si="18"/>
        <v>4992.299999999999</v>
      </c>
      <c r="H55" s="42">
        <f t="shared" si="18"/>
        <v>8342.6</v>
      </c>
      <c r="I55" s="42">
        <f t="shared" si="18"/>
        <v>9999.600000000002</v>
      </c>
    </row>
    <row r="56" spans="3:9" ht="12">
      <c r="C56" s="69" t="s">
        <v>94</v>
      </c>
      <c r="D56" s="42">
        <f aca="true" t="shared" si="19" ref="D56:I56">H32</f>
        <v>410.5</v>
      </c>
      <c r="E56" s="42">
        <f t="shared" si="19"/>
        <v>836.6000000000001</v>
      </c>
      <c r="F56" s="42">
        <f t="shared" si="19"/>
        <v>2309.6000000000004</v>
      </c>
      <c r="G56" s="42">
        <f t="shared" si="19"/>
        <v>4781.599999999999</v>
      </c>
      <c r="H56" s="42">
        <f t="shared" si="19"/>
        <v>7977</v>
      </c>
      <c r="I56" s="42">
        <f t="shared" si="19"/>
        <v>9427.000000000002</v>
      </c>
    </row>
    <row r="57" spans="3:9" ht="12">
      <c r="C57" s="69" t="s">
        <v>4</v>
      </c>
      <c r="D57" s="42">
        <f aca="true" t="shared" si="20" ref="D57:I57">H34</f>
        <v>364.4</v>
      </c>
      <c r="E57" s="42">
        <f t="shared" si="20"/>
        <v>733.5000000000001</v>
      </c>
      <c r="F57" s="42">
        <f t="shared" si="20"/>
        <v>2010.7000000000003</v>
      </c>
      <c r="G57" s="42">
        <f t="shared" si="20"/>
        <v>4188.799999999999</v>
      </c>
      <c r="H57" s="42">
        <f t="shared" si="20"/>
        <v>6741.3</v>
      </c>
      <c r="I57" s="42">
        <f t="shared" si="20"/>
        <v>8223.900000000001</v>
      </c>
    </row>
    <row r="58" spans="3:9" ht="12">
      <c r="C58" s="69" t="s">
        <v>6</v>
      </c>
      <c r="D58" s="42">
        <f aca="true" t="shared" si="21" ref="D58:I58">H11</f>
        <v>331.7</v>
      </c>
      <c r="E58" s="42">
        <f t="shared" si="21"/>
        <v>648.5</v>
      </c>
      <c r="F58" s="42">
        <f t="shared" si="21"/>
        <v>1757.1</v>
      </c>
      <c r="G58" s="42">
        <f t="shared" si="21"/>
        <v>3839.9</v>
      </c>
      <c r="H58" s="42">
        <f t="shared" si="21"/>
        <v>6739.4</v>
      </c>
      <c r="I58" s="42">
        <f t="shared" si="21"/>
        <v>8745.9</v>
      </c>
    </row>
    <row r="59" spans="3:9" ht="12">
      <c r="C59" s="69" t="s">
        <v>5</v>
      </c>
      <c r="D59" s="42">
        <f aca="true" t="shared" si="22" ref="D59:I59">H38</f>
        <v>25.69999999999999</v>
      </c>
      <c r="E59" s="42">
        <f t="shared" si="22"/>
        <v>67.20000000000005</v>
      </c>
      <c r="F59" s="42">
        <f t="shared" si="22"/>
        <v>203.2000000000005</v>
      </c>
      <c r="G59" s="42">
        <f t="shared" si="22"/>
        <v>202.39999999999918</v>
      </c>
      <c r="H59" s="42">
        <f t="shared" si="22"/>
        <v>-284.2999999999993</v>
      </c>
      <c r="I59" s="42">
        <f t="shared" si="22"/>
        <v>-850.5999999999985</v>
      </c>
    </row>
    <row r="60" ht="12">
      <c r="C60" s="69"/>
    </row>
    <row r="61" ht="12">
      <c r="C61" s="69"/>
    </row>
    <row r="75" ht="12">
      <c r="B75" s="70" t="s">
        <v>64</v>
      </c>
    </row>
    <row r="79" ht="12.75">
      <c r="G79" s="1" t="s">
        <v>60</v>
      </c>
    </row>
    <row r="80" spans="5:9" ht="12.75">
      <c r="E80" s="4"/>
      <c r="F80" s="4"/>
      <c r="G80" s="4"/>
      <c r="H80" s="4"/>
      <c r="I80" s="4"/>
    </row>
    <row r="81" spans="5:9" ht="12.75">
      <c r="E81" s="5"/>
      <c r="F81" s="11"/>
      <c r="G81" s="11"/>
      <c r="H81" s="11"/>
      <c r="I81" s="4"/>
    </row>
    <row r="82" spans="5:9" ht="12.75">
      <c r="E82" s="5"/>
      <c r="F82" s="5"/>
      <c r="G82" s="11"/>
      <c r="H82" s="11"/>
      <c r="I82" s="4"/>
    </row>
    <row r="83" spans="5:9" ht="12.75">
      <c r="E83" s="5"/>
      <c r="F83" s="5"/>
      <c r="G83" s="11"/>
      <c r="H83" s="11"/>
      <c r="I83" s="4"/>
    </row>
    <row r="84" spans="5:9" ht="12.75">
      <c r="E84" s="5"/>
      <c r="F84" s="5"/>
      <c r="G84" s="11"/>
      <c r="H84" s="11"/>
      <c r="I84" s="4"/>
    </row>
    <row r="85" spans="5:9" ht="12.75">
      <c r="E85" s="5"/>
      <c r="F85" s="5"/>
      <c r="G85" s="11"/>
      <c r="H85" s="11"/>
      <c r="I85" s="4"/>
    </row>
    <row r="108" ht="12">
      <c r="B108" s="70" t="s">
        <v>64</v>
      </c>
    </row>
    <row r="109" s="4" customFormat="1" ht="13.5" thickBot="1"/>
    <row r="110" spans="4:10" s="4" customFormat="1" ht="13.5" thickBot="1">
      <c r="D110" s="80"/>
      <c r="E110" s="81"/>
      <c r="F110" s="81"/>
      <c r="G110" s="17" t="s">
        <v>46</v>
      </c>
      <c r="H110" s="81"/>
      <c r="I110" s="81"/>
      <c r="J110" s="82"/>
    </row>
    <row r="111" s="4" customFormat="1" ht="12.75"/>
    <row r="112" s="4" customFormat="1" ht="12.75">
      <c r="B112" s="4" t="s">
        <v>103</v>
      </c>
    </row>
    <row r="113" s="4" customFormat="1" ht="12.75">
      <c r="B113" s="4" t="s">
        <v>104</v>
      </c>
    </row>
    <row r="114" s="4" customFormat="1" ht="12.75">
      <c r="B114" s="4" t="s">
        <v>105</v>
      </c>
    </row>
    <row r="115" s="4" customFormat="1" ht="12.75">
      <c r="B115" s="4" t="s">
        <v>106</v>
      </c>
    </row>
    <row r="116" s="4" customFormat="1" ht="12.75">
      <c r="B116" s="4" t="s">
        <v>107</v>
      </c>
    </row>
    <row r="117" s="4" customFormat="1" ht="12.75">
      <c r="B117" s="4" t="s">
        <v>32</v>
      </c>
    </row>
    <row r="118" s="4" customFormat="1" ht="12.75">
      <c r="B118" s="4" t="s">
        <v>33</v>
      </c>
    </row>
    <row r="119" s="4" customFormat="1" ht="12.75">
      <c r="B119" s="4" t="s">
        <v>34</v>
      </c>
    </row>
    <row r="120" spans="2:3" s="4" customFormat="1" ht="15.75" customHeight="1">
      <c r="B120" s="83">
        <v>1</v>
      </c>
      <c r="C120" s="84" t="s">
        <v>86</v>
      </c>
    </row>
    <row r="121" spans="2:3" s="4" customFormat="1" ht="12.75">
      <c r="B121" s="83"/>
      <c r="C121" s="4" t="s">
        <v>35</v>
      </c>
    </row>
    <row r="122" spans="2:3" s="4" customFormat="1" ht="15.75" customHeight="1">
      <c r="B122" s="83">
        <v>2</v>
      </c>
      <c r="C122" s="84" t="s">
        <v>87</v>
      </c>
    </row>
    <row r="123" spans="2:3" s="4" customFormat="1" ht="12.75">
      <c r="B123" s="83"/>
      <c r="C123" s="4" t="s">
        <v>122</v>
      </c>
    </row>
    <row r="124" spans="2:3" s="4" customFormat="1" ht="12.75">
      <c r="B124" s="83"/>
      <c r="C124" s="4" t="s">
        <v>123</v>
      </c>
    </row>
    <row r="125" spans="2:3" s="4" customFormat="1" ht="12.75">
      <c r="B125" s="83"/>
      <c r="C125" s="4" t="s">
        <v>80</v>
      </c>
    </row>
    <row r="126" spans="2:3" s="4" customFormat="1" ht="12.75">
      <c r="B126" s="83"/>
      <c r="C126" s="4" t="s">
        <v>81</v>
      </c>
    </row>
    <row r="127" spans="2:3" s="4" customFormat="1" ht="13.5" customHeight="1">
      <c r="B127" s="83">
        <v>3</v>
      </c>
      <c r="C127" s="84" t="s">
        <v>88</v>
      </c>
    </row>
    <row r="128" spans="2:3" s="4" customFormat="1" ht="12.75">
      <c r="B128" s="83"/>
      <c r="C128" s="4" t="s">
        <v>82</v>
      </c>
    </row>
    <row r="129" spans="2:3" s="4" customFormat="1" ht="12.75">
      <c r="B129" s="83"/>
      <c r="C129" s="4" t="s">
        <v>83</v>
      </c>
    </row>
    <row r="130" spans="2:3" s="4" customFormat="1" ht="12.75">
      <c r="B130" s="83"/>
      <c r="C130" s="4" t="s">
        <v>84</v>
      </c>
    </row>
    <row r="131" spans="2:3" s="4" customFormat="1" ht="12.75">
      <c r="B131" s="83"/>
      <c r="C131" s="4" t="s">
        <v>85</v>
      </c>
    </row>
    <row r="132" spans="2:3" s="4" customFormat="1" ht="15.75" customHeight="1">
      <c r="B132" s="83">
        <v>4</v>
      </c>
      <c r="C132" s="84" t="s">
        <v>117</v>
      </c>
    </row>
    <row r="133" spans="2:3" s="4" customFormat="1" ht="12.75">
      <c r="B133" s="83"/>
      <c r="C133" s="4" t="s">
        <v>108</v>
      </c>
    </row>
    <row r="134" spans="2:3" s="4" customFormat="1" ht="12.75">
      <c r="B134" s="83"/>
      <c r="C134" s="4" t="s">
        <v>109</v>
      </c>
    </row>
    <row r="135" spans="2:3" s="4" customFormat="1" ht="12.75">
      <c r="B135" s="83"/>
      <c r="C135" s="4" t="s">
        <v>110</v>
      </c>
    </row>
    <row r="136" spans="2:3" s="4" customFormat="1" ht="12.75">
      <c r="B136" s="83"/>
      <c r="C136" s="4" t="s">
        <v>111</v>
      </c>
    </row>
    <row r="137" spans="2:3" s="4" customFormat="1" ht="12.75">
      <c r="B137" s="83"/>
      <c r="C137" s="4" t="s">
        <v>112</v>
      </c>
    </row>
    <row r="138" spans="2:3" s="4" customFormat="1" ht="12.75">
      <c r="B138" s="83"/>
      <c r="C138" s="4" t="s">
        <v>113</v>
      </c>
    </row>
    <row r="139" spans="2:3" s="4" customFormat="1" ht="12.75">
      <c r="B139" s="83"/>
      <c r="C139" s="4" t="s">
        <v>114</v>
      </c>
    </row>
    <row r="140" spans="2:3" s="4" customFormat="1" ht="12.75">
      <c r="B140" s="83"/>
      <c r="C140" s="4" t="s">
        <v>115</v>
      </c>
    </row>
    <row r="141" spans="2:3" s="4" customFormat="1" ht="12.75">
      <c r="B141" s="83"/>
      <c r="C141" s="4" t="s">
        <v>116</v>
      </c>
    </row>
    <row r="142" spans="2:3" s="4" customFormat="1" ht="15.75" customHeight="1">
      <c r="B142" s="83">
        <v>5</v>
      </c>
      <c r="C142" s="84" t="s">
        <v>129</v>
      </c>
    </row>
    <row r="143" s="4" customFormat="1" ht="12.75">
      <c r="C143" s="4" t="s">
        <v>118</v>
      </c>
    </row>
    <row r="144" s="4" customFormat="1" ht="12.75">
      <c r="C144" s="4" t="s">
        <v>119</v>
      </c>
    </row>
    <row r="145" s="4" customFormat="1" ht="12.75">
      <c r="C145" s="4" t="s">
        <v>120</v>
      </c>
    </row>
    <row r="146" s="4" customFormat="1" ht="12.75">
      <c r="C146" s="4" t="s">
        <v>121</v>
      </c>
    </row>
    <row r="147" s="4" customFormat="1" ht="12.75">
      <c r="C147" s="4" t="s">
        <v>125</v>
      </c>
    </row>
    <row r="148" s="4" customFormat="1" ht="12.75">
      <c r="C148" s="4" t="s">
        <v>126</v>
      </c>
    </row>
    <row r="149" s="4" customFormat="1" ht="12.75">
      <c r="C149" s="4" t="s">
        <v>127</v>
      </c>
    </row>
    <row r="150" s="4" customFormat="1" ht="12.75">
      <c r="C150" s="4" t="s">
        <v>128</v>
      </c>
    </row>
    <row r="151" s="4" customFormat="1" ht="12.75"/>
    <row r="152" s="4" customFormat="1" ht="12.75"/>
    <row r="153" s="4" customFormat="1" ht="12.75"/>
    <row r="154" s="4" customFormat="1" ht="12.75"/>
    <row r="155" s="4" customFormat="1" ht="13.5" thickBot="1"/>
    <row r="156" spans="6:8" s="4" customFormat="1" ht="13.5" thickBot="1">
      <c r="F156" s="80"/>
      <c r="G156" s="17" t="s">
        <v>130</v>
      </c>
      <c r="H156" s="82"/>
    </row>
    <row r="157" s="4" customFormat="1" ht="12.75">
      <c r="C157" s="4" t="s">
        <v>131</v>
      </c>
    </row>
    <row r="158" s="4" customFormat="1" ht="12.75">
      <c r="C158" s="4" t="s">
        <v>132</v>
      </c>
    </row>
    <row r="159" s="4" customFormat="1" ht="12.75">
      <c r="C159" s="4" t="s">
        <v>133</v>
      </c>
    </row>
    <row r="160" s="4" customFormat="1" ht="12.75">
      <c r="C160" s="4" t="s">
        <v>134</v>
      </c>
    </row>
    <row r="161" s="4" customFormat="1" ht="12.75">
      <c r="C161" s="4" t="s">
        <v>135</v>
      </c>
    </row>
    <row r="162" s="4" customFormat="1" ht="12.75">
      <c r="C162" s="4" t="s">
        <v>136</v>
      </c>
    </row>
    <row r="163" s="4" customFormat="1" ht="12.75">
      <c r="C163" s="4" t="s">
        <v>137</v>
      </c>
    </row>
    <row r="164" s="4" customFormat="1" ht="12.75">
      <c r="C164" s="4" t="s">
        <v>138</v>
      </c>
    </row>
    <row r="165" s="4" customFormat="1" ht="12.75">
      <c r="C165" s="4" t="s">
        <v>139</v>
      </c>
    </row>
    <row r="166" s="4" customFormat="1" ht="12.75">
      <c r="C166" s="4" t="s">
        <v>140</v>
      </c>
    </row>
    <row r="167" s="4" customFormat="1" ht="12.75">
      <c r="C167" s="4" t="s">
        <v>124</v>
      </c>
    </row>
    <row r="168" s="4" customFormat="1" ht="13.5" thickBot="1"/>
    <row r="169" spans="4:11" s="4" customFormat="1" ht="15">
      <c r="D169" s="97"/>
      <c r="E169" s="95"/>
      <c r="F169" s="93"/>
      <c r="G169" s="92" t="s">
        <v>53</v>
      </c>
      <c r="H169" s="100"/>
      <c r="I169" s="93"/>
      <c r="J169" s="98"/>
      <c r="K169" s="91"/>
    </row>
    <row r="170" spans="4:11" s="4" customFormat="1" ht="13.5" thickBot="1">
      <c r="D170" s="97"/>
      <c r="E170" s="96"/>
      <c r="F170" s="94"/>
      <c r="G170" s="101" t="s">
        <v>29</v>
      </c>
      <c r="H170" s="99"/>
      <c r="I170" s="94"/>
      <c r="J170" s="98"/>
      <c r="K170" s="91"/>
    </row>
    <row r="171" spans="4:10" s="4" customFormat="1" ht="13.5" thickBot="1">
      <c r="D171" s="85" t="s">
        <v>8</v>
      </c>
      <c r="E171" s="86" t="s">
        <v>9</v>
      </c>
      <c r="F171" s="86" t="s">
        <v>10</v>
      </c>
      <c r="G171" s="86" t="s">
        <v>11</v>
      </c>
      <c r="H171" s="86" t="s">
        <v>12</v>
      </c>
      <c r="I171" s="86" t="s">
        <v>13</v>
      </c>
      <c r="J171" s="87" t="s">
        <v>14</v>
      </c>
    </row>
    <row r="172" spans="4:10" s="4" customFormat="1" ht="13.5" thickBot="1">
      <c r="D172" s="85" t="s">
        <v>15</v>
      </c>
      <c r="E172" s="88">
        <v>18150.03125</v>
      </c>
      <c r="F172" s="88">
        <v>22567.939453125</v>
      </c>
      <c r="G172" s="88">
        <v>28262.62109375</v>
      </c>
      <c r="H172" s="88">
        <v>34599.46875</v>
      </c>
      <c r="I172" s="89">
        <v>37824.13896485133</v>
      </c>
      <c r="J172" s="90">
        <f>EXP(LN(I172/E172)/35)-1</f>
        <v>0.02120090419447984</v>
      </c>
    </row>
    <row r="173" spans="4:10" s="4" customFormat="1" ht="13.5" thickBot="1">
      <c r="D173" s="85" t="s">
        <v>16</v>
      </c>
      <c r="E173" s="88">
        <v>12916.08203125</v>
      </c>
      <c r="F173" s="88">
        <v>15492.8525390625</v>
      </c>
      <c r="G173" s="88">
        <v>19670.701171875</v>
      </c>
      <c r="H173" s="88">
        <v>24074.505859375</v>
      </c>
      <c r="I173" s="89">
        <v>27060.877911417207</v>
      </c>
      <c r="J173" s="90">
        <f aca="true" t="shared" si="23" ref="J173:J185">EXP(LN(I173/E173)/35)-1</f>
        <v>0.02135674107304264</v>
      </c>
    </row>
    <row r="174" spans="4:10" s="4" customFormat="1" ht="13.5" thickBot="1">
      <c r="D174" s="85" t="s">
        <v>17</v>
      </c>
      <c r="E174" s="88">
        <v>4433.90234375</v>
      </c>
      <c r="F174" s="88">
        <v>8926.3466796875</v>
      </c>
      <c r="G174" s="88">
        <v>14401.166015625</v>
      </c>
      <c r="H174" s="88">
        <v>22768.27734375</v>
      </c>
      <c r="I174" s="89">
        <v>25855.9849410246</v>
      </c>
      <c r="J174" s="90">
        <f t="shared" si="23"/>
        <v>0.05166951389294416</v>
      </c>
    </row>
    <row r="175" spans="4:10" s="4" customFormat="1" ht="13.5" thickBot="1">
      <c r="D175" s="85" t="s">
        <v>18</v>
      </c>
      <c r="E175" s="88">
        <v>11916.251953125</v>
      </c>
      <c r="F175" s="88">
        <v>15587.6865234375</v>
      </c>
      <c r="G175" s="88">
        <v>19016.216796875</v>
      </c>
      <c r="H175" s="88">
        <v>22547.791015625</v>
      </c>
      <c r="I175" s="89">
        <v>23834.768009086598</v>
      </c>
      <c r="J175" s="90">
        <f t="shared" si="23"/>
        <v>0.020004377887552494</v>
      </c>
    </row>
    <row r="176" spans="4:10" s="4" customFormat="1" ht="13.5" thickBot="1">
      <c r="D176" s="85" t="s">
        <v>19</v>
      </c>
      <c r="E176" s="89">
        <v>11883.444278783072</v>
      </c>
      <c r="F176" s="88">
        <v>15701.9296875</v>
      </c>
      <c r="G176" s="88">
        <v>19429.94140625</v>
      </c>
      <c r="H176" s="88">
        <v>23114.234375</v>
      </c>
      <c r="I176" s="89">
        <v>24084.602501819623</v>
      </c>
      <c r="J176" s="90">
        <f t="shared" si="23"/>
        <v>0.02038868197863808</v>
      </c>
    </row>
    <row r="177" spans="4:10" s="4" customFormat="1" ht="13.5" thickBot="1">
      <c r="D177" s="85" t="s">
        <v>20</v>
      </c>
      <c r="E177" s="88">
        <v>9557.759765625</v>
      </c>
      <c r="F177" s="88">
        <v>12997.6083984375</v>
      </c>
      <c r="G177" s="88">
        <v>16176.3896484375</v>
      </c>
      <c r="H177" s="88">
        <v>18629.974609375</v>
      </c>
      <c r="I177" s="89">
        <v>19614.275471521236</v>
      </c>
      <c r="J177" s="90">
        <f t="shared" si="23"/>
        <v>0.02075252223062951</v>
      </c>
    </row>
    <row r="178" spans="4:10" s="4" customFormat="1" ht="13.5" thickBot="1">
      <c r="D178" s="85" t="s">
        <v>21</v>
      </c>
      <c r="E178" s="88">
        <v>17378.8359375</v>
      </c>
      <c r="F178" s="88">
        <v>24028.267578125</v>
      </c>
      <c r="G178" s="88">
        <v>33434.36328125</v>
      </c>
      <c r="H178" s="88">
        <v>37408.90234375</v>
      </c>
      <c r="I178" s="89">
        <v>39592.303355649325</v>
      </c>
      <c r="J178" s="90">
        <f t="shared" si="23"/>
        <v>0.023804088560832826</v>
      </c>
    </row>
    <row r="179" spans="4:10" s="4" customFormat="1" ht="13.5" thickBot="1">
      <c r="D179" s="85" t="s">
        <v>22</v>
      </c>
      <c r="E179" s="88">
        <v>6914.818359375</v>
      </c>
      <c r="F179" s="88">
        <v>8920.5673828125</v>
      </c>
      <c r="G179" s="88">
        <v>11467.3466796875</v>
      </c>
      <c r="H179" s="88">
        <v>14337.6904296875</v>
      </c>
      <c r="I179" s="89">
        <v>15563.078080938567</v>
      </c>
      <c r="J179" s="90">
        <f t="shared" si="23"/>
        <v>0.023448832360947414</v>
      </c>
    </row>
    <row r="180" spans="4:10" s="4" customFormat="1" ht="13.5" thickBot="1">
      <c r="D180" s="85" t="s">
        <v>23</v>
      </c>
      <c r="E180" s="88">
        <v>1912.43579101562</v>
      </c>
      <c r="F180" s="88">
        <v>3221.44580078125</v>
      </c>
      <c r="G180" s="88">
        <v>6614.61474609375</v>
      </c>
      <c r="H180" s="88">
        <v>10884.4736328125</v>
      </c>
      <c r="I180" s="89">
        <v>13279.161857203158</v>
      </c>
      <c r="J180" s="90">
        <f t="shared" si="23"/>
        <v>0.05692763044199567</v>
      </c>
    </row>
    <row r="181" spans="4:10" s="4" customFormat="1" ht="13.5" thickBot="1">
      <c r="D181" s="85" t="s">
        <v>24</v>
      </c>
      <c r="E181" s="89">
        <v>2949.489808018239</v>
      </c>
      <c r="F181" s="89">
        <v>2679.9673501363486</v>
      </c>
      <c r="G181" s="88">
        <v>2602.24633789062</v>
      </c>
      <c r="H181" s="88">
        <v>1775.14135742187</v>
      </c>
      <c r="I181" s="89">
        <v>2461.841927818233</v>
      </c>
      <c r="J181" s="90">
        <f t="shared" si="23"/>
        <v>-0.005150188866679728</v>
      </c>
    </row>
    <row r="182" spans="4:10" s="4" customFormat="1" ht="13.5" thickBot="1">
      <c r="D182" s="85" t="s">
        <v>25</v>
      </c>
      <c r="E182" s="88">
        <v>122.29070281982399</v>
      </c>
      <c r="F182" s="88">
        <v>186.440475463867</v>
      </c>
      <c r="G182" s="88">
        <v>391.65469360351597</v>
      </c>
      <c r="H182" s="88">
        <v>949.182312011719</v>
      </c>
      <c r="I182" s="89">
        <v>1448.0600344177656</v>
      </c>
      <c r="J182" s="90">
        <f t="shared" si="23"/>
        <v>0.07316963276539412</v>
      </c>
    </row>
    <row r="183" spans="4:10" s="4" customFormat="1" ht="13.5" thickBot="1">
      <c r="D183" s="85" t="s">
        <v>26</v>
      </c>
      <c r="E183" s="88">
        <v>207.470184326172</v>
      </c>
      <c r="F183" s="88">
        <v>222.046051025391</v>
      </c>
      <c r="G183" s="88">
        <v>315.497589111328</v>
      </c>
      <c r="H183" s="88">
        <v>450.202331542969</v>
      </c>
      <c r="I183" s="89">
        <v>567.2989993188647</v>
      </c>
      <c r="J183" s="90">
        <f t="shared" si="23"/>
        <v>0.029156945381646038</v>
      </c>
    </row>
    <row r="184" spans="4:10" s="4" customFormat="1" ht="13.5" thickBot="1">
      <c r="D184" s="85" t="s">
        <v>27</v>
      </c>
      <c r="E184" s="88">
        <v>283.834533691406</v>
      </c>
      <c r="F184" s="88">
        <v>233.56179809570298</v>
      </c>
      <c r="G184" s="88">
        <v>211.040176391602</v>
      </c>
      <c r="H184" s="88">
        <v>250.54560852050798</v>
      </c>
      <c r="I184" s="89">
        <v>288.45205248275784</v>
      </c>
      <c r="J184" s="90">
        <f t="shared" si="23"/>
        <v>0.00046117590078731396</v>
      </c>
    </row>
    <row r="185" spans="4:10" s="4" customFormat="1" ht="13.5" thickBot="1">
      <c r="D185" s="85" t="s">
        <v>28</v>
      </c>
      <c r="E185" s="89">
        <v>92.8478494883828</v>
      </c>
      <c r="F185" s="89">
        <v>99.3708970378282</v>
      </c>
      <c r="G185" s="88">
        <v>94.6704711914063</v>
      </c>
      <c r="H185" s="88">
        <v>101.52484130859399</v>
      </c>
      <c r="I185" s="89">
        <v>124.9212536130068</v>
      </c>
      <c r="J185" s="90">
        <f t="shared" si="23"/>
        <v>0.008513793402814773</v>
      </c>
    </row>
    <row r="186" s="4" customFormat="1" ht="12.75"/>
    <row r="187" s="4" customFormat="1" ht="13.5" thickBot="1">
      <c r="G187" s="104"/>
    </row>
    <row r="188" spans="5:9" s="4" customFormat="1" ht="13.5" thickBot="1">
      <c r="E188" s="80"/>
      <c r="F188" s="81"/>
      <c r="G188" s="17" t="s">
        <v>31</v>
      </c>
      <c r="H188" s="81"/>
      <c r="I188" s="82"/>
    </row>
    <row r="189" spans="4:10" s="4" customFormat="1" ht="13.5" thickBot="1">
      <c r="D189" s="86" t="s">
        <v>8</v>
      </c>
      <c r="E189" s="86" t="s">
        <v>9</v>
      </c>
      <c r="F189" s="86" t="s">
        <v>10</v>
      </c>
      <c r="G189" s="86" t="s">
        <v>11</v>
      </c>
      <c r="H189" s="86" t="s">
        <v>12</v>
      </c>
      <c r="I189" s="86" t="s">
        <v>13</v>
      </c>
      <c r="J189" s="87" t="s">
        <v>30</v>
      </c>
    </row>
    <row r="190" spans="4:10" s="4" customFormat="1" ht="13.5" thickBot="1">
      <c r="D190" s="85" t="s">
        <v>15</v>
      </c>
      <c r="E190" s="102">
        <v>70.8073196411133</v>
      </c>
      <c r="F190" s="102">
        <v>73.6585388183594</v>
      </c>
      <c r="G190" s="102">
        <v>75.2146377563477</v>
      </c>
      <c r="H190" s="102">
        <v>77.0341491699219</v>
      </c>
      <c r="I190" s="103">
        <v>77.7105669001801</v>
      </c>
      <c r="J190" s="90">
        <v>0.0026615030746561796</v>
      </c>
    </row>
    <row r="191" spans="4:10" s="4" customFormat="1" ht="13.5" thickBot="1">
      <c r="D191" s="85" t="s">
        <v>16</v>
      </c>
      <c r="E191" s="102">
        <v>71.97316741943361</v>
      </c>
      <c r="F191" s="102">
        <v>73.6756134033203</v>
      </c>
      <c r="G191" s="102">
        <v>75.880485534668</v>
      </c>
      <c r="H191" s="102">
        <v>77.532112121582</v>
      </c>
      <c r="I191" s="103">
        <v>78.63738628549281</v>
      </c>
      <c r="J191" s="90">
        <v>0.0025333138307146452</v>
      </c>
    </row>
    <row r="192" spans="4:10" s="4" customFormat="1" ht="13.5" thickBot="1">
      <c r="D192" s="85" t="s">
        <v>17</v>
      </c>
      <c r="E192" s="102">
        <v>67.7409744262695</v>
      </c>
      <c r="F192" s="102">
        <v>71.4853668212891</v>
      </c>
      <c r="G192" s="102">
        <v>74.3385391235352</v>
      </c>
      <c r="H192" s="102">
        <v>78.0512161254883</v>
      </c>
      <c r="I192" s="103">
        <v>79.62077964625148</v>
      </c>
      <c r="J192" s="90">
        <v>0.0046273555112275044</v>
      </c>
    </row>
    <row r="193" spans="4:10" s="4" customFormat="1" ht="13.5" thickBot="1">
      <c r="D193" s="85" t="s">
        <v>18</v>
      </c>
      <c r="E193" s="102">
        <v>72.0092697143555</v>
      </c>
      <c r="F193" s="102">
        <v>74.1795120239258</v>
      </c>
      <c r="G193" s="102">
        <v>76.7453689575195</v>
      </c>
      <c r="H193" s="102">
        <v>78.9097595214844</v>
      </c>
      <c r="I193" s="103">
        <v>81.07363465267889</v>
      </c>
      <c r="J193" s="90">
        <v>0.0033932570990475863</v>
      </c>
    </row>
    <row r="194" spans="4:10" s="4" customFormat="1" ht="13.5" thickBot="1">
      <c r="D194" s="85" t="s">
        <v>19</v>
      </c>
      <c r="E194" s="102">
        <v>70.4587783813477</v>
      </c>
      <c r="F194" s="102">
        <v>72.6255569458008</v>
      </c>
      <c r="G194" s="102">
        <v>75.2073135375977</v>
      </c>
      <c r="H194" s="102">
        <v>77.8756103515625</v>
      </c>
      <c r="I194" s="103">
        <v>78.6319905280769</v>
      </c>
      <c r="J194" s="90">
        <v>0.003140658302594579</v>
      </c>
    </row>
    <row r="195" spans="4:10" s="4" customFormat="1" ht="13.5" thickBot="1">
      <c r="D195" s="85" t="s">
        <v>20</v>
      </c>
      <c r="E195" s="102">
        <v>71.5587768554688</v>
      </c>
      <c r="F195" s="102">
        <v>73.9431686401367</v>
      </c>
      <c r="G195" s="102">
        <v>76.8590240478516</v>
      </c>
      <c r="H195" s="102">
        <v>79.5224380493164</v>
      </c>
      <c r="I195" s="103">
        <v>80.13396184971751</v>
      </c>
      <c r="J195" s="90">
        <v>0.0032389653326307943</v>
      </c>
    </row>
    <row r="196" spans="4:10" s="4" customFormat="1" ht="13.5" thickBot="1">
      <c r="D196" s="85" t="s">
        <v>21</v>
      </c>
      <c r="E196" s="102">
        <v>71.9502410888672</v>
      </c>
      <c r="F196" s="102">
        <v>76.0917053222656</v>
      </c>
      <c r="G196" s="102">
        <v>78.8368301391602</v>
      </c>
      <c r="H196" s="102">
        <v>81.0760955810547</v>
      </c>
      <c r="I196" s="103">
        <v>81.92505871644553</v>
      </c>
      <c r="J196" s="90">
        <v>0.003716320663665895</v>
      </c>
    </row>
    <row r="197" spans="4:10" s="4" customFormat="1" ht="13.5" thickBot="1">
      <c r="D197" s="85" t="s">
        <v>22</v>
      </c>
      <c r="E197" s="102">
        <v>72.0273208618164</v>
      </c>
      <c r="F197" s="102">
        <v>75.34926605224611</v>
      </c>
      <c r="G197" s="102">
        <v>76.8375625610352</v>
      </c>
      <c r="H197" s="102">
        <v>78.9658508300781</v>
      </c>
      <c r="I197" s="103">
        <v>81.292291312803</v>
      </c>
      <c r="J197" s="90">
        <v>0.0034632888254637617</v>
      </c>
    </row>
    <row r="198" spans="4:10" s="4" customFormat="1" ht="13.5" thickBot="1">
      <c r="D198" s="85" t="s">
        <v>23</v>
      </c>
      <c r="E198" s="102">
        <v>61.2473793029785</v>
      </c>
      <c r="F198" s="102">
        <v>65.8019485473633</v>
      </c>
      <c r="G198" s="102">
        <v>71.2948760986328</v>
      </c>
      <c r="H198" s="102">
        <v>75.8554840087891</v>
      </c>
      <c r="I198" s="103">
        <v>77.4556774005366</v>
      </c>
      <c r="J198" s="90">
        <v>0.00673068728006565</v>
      </c>
    </row>
    <row r="199" spans="4:10" s="4" customFormat="1" ht="13.5" thickBot="1">
      <c r="D199" s="85" t="s">
        <v>24</v>
      </c>
      <c r="E199" s="102">
        <v>68.133659362793</v>
      </c>
      <c r="F199" s="102">
        <v>67.0339050292969</v>
      </c>
      <c r="G199" s="102">
        <v>68.9024353027344</v>
      </c>
      <c r="H199" s="102">
        <v>65.3414611816406</v>
      </c>
      <c r="I199" s="103">
        <v>65.17478236186474</v>
      </c>
      <c r="J199" s="90">
        <v>-0.0012677310147582999</v>
      </c>
    </row>
    <row r="200" spans="4:10" s="4" customFormat="1" ht="13.5" thickBot="1">
      <c r="D200" s="85" t="s">
        <v>25</v>
      </c>
      <c r="E200" s="102">
        <v>61.7419509887695</v>
      </c>
      <c r="F200" s="102">
        <v>66.8399963378906</v>
      </c>
      <c r="G200" s="102">
        <v>68.87404632568361</v>
      </c>
      <c r="H200" s="102">
        <v>70.2574615478516</v>
      </c>
      <c r="I200" s="103">
        <v>71.4075513257242</v>
      </c>
      <c r="J200" s="90">
        <v>0.004164074507365445</v>
      </c>
    </row>
    <row r="201" spans="4:10" s="4" customFormat="1" ht="13.5" thickBot="1">
      <c r="D201" s="85" t="s">
        <v>26</v>
      </c>
      <c r="E201" s="102">
        <v>49.3707313537598</v>
      </c>
      <c r="F201" s="102">
        <v>54.176586151123</v>
      </c>
      <c r="G201" s="102">
        <v>59.1278038024902</v>
      </c>
      <c r="H201" s="102">
        <v>62.924877166748</v>
      </c>
      <c r="I201" s="103">
        <v>63.50051351084596</v>
      </c>
      <c r="J201" s="90">
        <v>0.007217067740893368</v>
      </c>
    </row>
    <row r="202" spans="4:10" s="4" customFormat="1" ht="13.5" thickBot="1">
      <c r="D202" s="85" t="s">
        <v>27</v>
      </c>
      <c r="E202" s="102">
        <v>49.195854187011705</v>
      </c>
      <c r="F202" s="102">
        <v>52.9860496520996</v>
      </c>
      <c r="G202" s="102">
        <v>56.201904296875</v>
      </c>
      <c r="H202" s="102">
        <v>56.7209281921387</v>
      </c>
      <c r="I202" s="103">
        <v>57.483849609386944</v>
      </c>
      <c r="J202" s="90">
        <v>0.0044583282343908515</v>
      </c>
    </row>
    <row r="203" spans="4:10" s="4" customFormat="1" ht="13.5" thickBot="1">
      <c r="D203" s="85" t="s">
        <v>28</v>
      </c>
      <c r="E203" s="102">
        <v>40.1414642333984</v>
      </c>
      <c r="F203" s="102">
        <v>41.9609756469727</v>
      </c>
      <c r="G203" s="102">
        <v>45.0034141540527</v>
      </c>
      <c r="H203" s="102">
        <v>42.2934951782227</v>
      </c>
      <c r="I203" s="103">
        <v>42.68143465653882</v>
      </c>
      <c r="J203" s="90">
        <v>0.0017545150568010204</v>
      </c>
    </row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</sheetData>
  <printOptions/>
  <pageMargins left="0.3" right="0.3" top="0.7" bottom="0.7" header="0.5" footer="0.5"/>
  <pageSetup orientation="portrait" paperSize="9" scale="65"/>
  <headerFooter alignWithMargins="0">
    <oddHeader>&amp;LP.LeBel&amp;CUSNationalIncomeAccounting.xls&amp;R&amp;D, &amp;T</oddHeader>
    <oddFooter>&amp;L&amp;C- &amp;P -&amp;R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2007-02-26T19:38:13Z</cp:lastPrinted>
  <dcterms:created xsi:type="dcterms:W3CDTF">1998-10-23T17:39:25Z</dcterms:created>
  <cp:category/>
  <cp:version/>
  <cp:contentType/>
  <cp:contentStatus/>
</cp:coreProperties>
</file>