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0" yWindow="65456" windowWidth="14140" windowHeight="13200" tabRatio="46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<sst xmlns="http://schemas.openxmlformats.org/spreadsheetml/2006/main" count="54" uniqueCount="53">
  <si>
    <t>(also known as the hurdle rate, or required rate of return)</t>
  </si>
  <si>
    <t>Economic Income: amount above the opportunity cost net of the capital charge</t>
  </si>
  <si>
    <t>Economic Income:</t>
  </si>
  <si>
    <t xml:space="preserve">3. Derive the Risk Adjusted Return on Capital (RAROC) </t>
  </si>
  <si>
    <t xml:space="preserve">     and Economic Income Estimate for the Most Recent Month</t>
  </si>
  <si>
    <t>Evaluating Earnings at Risk</t>
  </si>
  <si>
    <t>Derive Risk Adjusted Income</t>
  </si>
  <si>
    <t>Measuring Earnings-at-Risk Capital:</t>
  </si>
  <si>
    <r>
      <t>s</t>
    </r>
    <r>
      <rPr>
        <sz val="12"/>
        <rFont val="Helv"/>
        <family val="0"/>
      </rPr>
      <t xml:space="preserve"> =</t>
    </r>
  </si>
  <si>
    <t>Deriving Allocated Risk Capital</t>
  </si>
  <si>
    <t>Risk-Free Rate:</t>
  </si>
  <si>
    <t>Adjust returns by subtracting for expected losses.</t>
  </si>
  <si>
    <t>Derive expected losses from actuarial profiles by sector, by borrower, and related criteria</t>
  </si>
  <si>
    <t>Compare projected risk-adjusted returns to expected stockholder returns</t>
  </si>
  <si>
    <t>Use of regulatory risk-based capital standards</t>
  </si>
  <si>
    <t>Matching by asset size</t>
  </si>
  <si>
    <t>Benchmarking by comparing a line of business with a standalone business</t>
  </si>
  <si>
    <t>Gauging the perceived level of risk of the business unit:</t>
  </si>
  <si>
    <t>Derive the volatility in earnings (earnings-at-risk) or the maximum expected loss (value-at-risk)</t>
  </si>
  <si>
    <t>given a specific confidence level over a fixed time period that losses will not exceed</t>
  </si>
  <si>
    <t>the amount indicated, based on stationarity of the distribution of historical returns</t>
  </si>
  <si>
    <t>A.</t>
  </si>
  <si>
    <t>B.</t>
  </si>
  <si>
    <t>C.</t>
  </si>
  <si>
    <t>Use historical data for past 24-30 months to estimate revenues obtained directly from loans</t>
  </si>
  <si>
    <t>Use historical data for past 24-30 months to estimate direct esxpenses from offering services</t>
  </si>
  <si>
    <t>and associated expected losses</t>
  </si>
  <si>
    <t>Use the total of 48-60 observations for revenues minus expenses and losses to</t>
  </si>
  <si>
    <t>estimate one standard deviation of earnings.  This is earnings-at-risk</t>
  </si>
  <si>
    <t>Estimate risk capital as one standard deviation of earnings, divided by the risk-free</t>
  </si>
  <si>
    <t>interest rate.</t>
  </si>
  <si>
    <t>Period</t>
  </si>
  <si>
    <t>Revenues</t>
  </si>
  <si>
    <t>Expenses</t>
  </si>
  <si>
    <t>Mean</t>
  </si>
  <si>
    <t>Standard Deviation</t>
  </si>
  <si>
    <t xml:space="preserve">        Example:</t>
  </si>
  <si>
    <t>n =</t>
  </si>
  <si>
    <t>Risk Capital:</t>
  </si>
  <si>
    <t>I.</t>
  </si>
  <si>
    <t>II.</t>
  </si>
  <si>
    <t>III.</t>
  </si>
  <si>
    <t>D.</t>
  </si>
  <si>
    <t>1. Historical Net Revenue Stream</t>
  </si>
  <si>
    <t>2. Allocated Risk Capital</t>
  </si>
  <si>
    <t>a.</t>
  </si>
  <si>
    <t>Net Revenue</t>
  </si>
  <si>
    <t>b.</t>
  </si>
  <si>
    <t>RORAC</t>
  </si>
  <si>
    <t>Annual RORAC</t>
  </si>
  <si>
    <t>c.</t>
  </si>
  <si>
    <t>d.</t>
  </si>
  <si>
    <t>Opportunity cost: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</si>
</sst>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0.0000"/>
    <numFmt numFmtId="167" formatCode="\(&quot;$&quot;#,##0.00\)\÷"/>
    <numFmt numFmtId="168" formatCode="\(&quot;$&quot;#,##0.00\)"/>
    <numFmt numFmtId="169" formatCode="\=\ \(&quot;$&quot;#,##0.00\)\÷"/>
    <numFmt numFmtId="170" formatCode="\=\ \(0.00%\)\x"/>
    <numFmt numFmtId="171" formatCode="\(0.00\)"/>
    <numFmt numFmtId="172" formatCode="\=\ &quot;$&quot;#,##0.00\ "/>
    <numFmt numFmtId="173" formatCode="\(\(0.00%\)\÷"/>
    <numFmt numFmtId="174" formatCode="\-\ \(\(0.00%\)\÷"/>
    <numFmt numFmtId="175" formatCode="\(0.00\)\)"/>
    <numFmt numFmtId="176" formatCode="*(&quot;$&quot;#,##0.00\)"/>
    <numFmt numFmtId="177" formatCode="*$#,##0.00\)"/>
    <numFmt numFmtId="178" formatCode="&quot;$&quot;#,##0.00\)"/>
    <numFmt numFmtId="179" formatCode="\(0.00\)\)\x"/>
    <numFmt numFmtId="180" formatCode="\=\ \(0.0000\)\÷"/>
    <numFmt numFmtId="181" formatCode="\(0.00%\)"/>
    <numFmt numFmtId="182" formatCode="\x\(0.00\)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Symbol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9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16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165" fontId="9" fillId="0" borderId="8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left"/>
    </xf>
    <xf numFmtId="172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0" fontId="9" fillId="0" borderId="7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9"/>
  <sheetViews>
    <sheetView tabSelected="1" workbookViewId="0" topLeftCell="A1">
      <selection activeCell="B3" sqref="B3"/>
    </sheetView>
  </sheetViews>
  <sheetFormatPr defaultColWidth="11.421875" defaultRowHeight="12"/>
  <cols>
    <col min="1" max="1" width="11.00390625" style="5" customWidth="1"/>
    <col min="2" max="2" width="4.00390625" style="3" customWidth="1"/>
    <col min="3" max="3" width="5.8515625" style="4" customWidth="1"/>
    <col min="4" max="4" width="11.00390625" style="5" customWidth="1"/>
    <col min="5" max="5" width="18.140625" style="5" bestFit="1" customWidth="1"/>
    <col min="6" max="6" width="12.421875" style="5" bestFit="1" customWidth="1"/>
    <col min="7" max="7" width="14.00390625" style="5" bestFit="1" customWidth="1"/>
    <col min="8" max="8" width="15.57421875" style="5" bestFit="1" customWidth="1"/>
    <col min="9" max="16384" width="11.00390625" style="5" customWidth="1"/>
  </cols>
  <sheetData>
    <row r="1" ht="15" thickBot="1"/>
    <row r="2" spans="4:8" ht="15" thickBot="1">
      <c r="D2" s="6"/>
      <c r="E2" s="7"/>
      <c r="F2" s="1" t="s">
        <v>5</v>
      </c>
      <c r="G2" s="7"/>
      <c r="H2" s="8"/>
    </row>
    <row r="4" spans="2:3" ht="13.5">
      <c r="B4" s="3" t="s">
        <v>39</v>
      </c>
      <c r="C4" s="9" t="s">
        <v>6</v>
      </c>
    </row>
    <row r="5" ht="13.5">
      <c r="C5" s="4" t="s">
        <v>11</v>
      </c>
    </row>
    <row r="6" ht="13.5">
      <c r="D6" s="5" t="s">
        <v>12</v>
      </c>
    </row>
    <row r="7" ht="13.5">
      <c r="C7" s="4" t="s">
        <v>13</v>
      </c>
    </row>
    <row r="8" spans="2:3" ht="13.5">
      <c r="B8" s="3" t="s">
        <v>40</v>
      </c>
      <c r="C8" s="9" t="s">
        <v>9</v>
      </c>
    </row>
    <row r="9" ht="13.5">
      <c r="C9" s="4" t="s">
        <v>14</v>
      </c>
    </row>
    <row r="10" ht="13.5">
      <c r="C10" s="4" t="s">
        <v>15</v>
      </c>
    </row>
    <row r="11" ht="13.5">
      <c r="C11" s="4" t="s">
        <v>16</v>
      </c>
    </row>
    <row r="12" ht="13.5">
      <c r="C12" s="4" t="s">
        <v>17</v>
      </c>
    </row>
    <row r="13" ht="13.5">
      <c r="D13" s="5" t="s">
        <v>18</v>
      </c>
    </row>
    <row r="14" ht="13.5">
      <c r="D14" s="5" t="s">
        <v>19</v>
      </c>
    </row>
    <row r="15" ht="13.5">
      <c r="D15" s="5" t="s">
        <v>20</v>
      </c>
    </row>
    <row r="16" ht="15.75"/>
    <row r="17" ht="15.75"/>
    <row r="18" ht="15.75"/>
    <row r="19" ht="15.75"/>
    <row r="20" ht="15.75"/>
    <row r="21" ht="15.75"/>
    <row r="22" ht="15.75"/>
    <row r="23" ht="15.75"/>
    <row r="24" spans="2:3" ht="13.5">
      <c r="B24" s="3" t="s">
        <v>41</v>
      </c>
      <c r="C24" s="9" t="s">
        <v>7</v>
      </c>
    </row>
    <row r="25" spans="3:4" ht="13.5">
      <c r="C25" s="10" t="s">
        <v>21</v>
      </c>
      <c r="D25" s="5" t="s">
        <v>24</v>
      </c>
    </row>
    <row r="26" spans="3:4" ht="13.5">
      <c r="C26" s="10" t="s">
        <v>22</v>
      </c>
      <c r="D26" s="5" t="s">
        <v>25</v>
      </c>
    </row>
    <row r="27" spans="3:4" ht="13.5">
      <c r="C27" s="10"/>
      <c r="D27" s="5" t="s">
        <v>26</v>
      </c>
    </row>
    <row r="28" spans="3:4" ht="13.5">
      <c r="C28" s="10" t="s">
        <v>23</v>
      </c>
      <c r="D28" s="5" t="s">
        <v>27</v>
      </c>
    </row>
    <row r="29" spans="3:4" ht="13.5">
      <c r="C29" s="10"/>
      <c r="D29" s="5" t="s">
        <v>28</v>
      </c>
    </row>
    <row r="30" spans="3:4" ht="13.5">
      <c r="C30" s="10" t="s">
        <v>42</v>
      </c>
      <c r="D30" s="5" t="s">
        <v>29</v>
      </c>
    </row>
    <row r="31" ht="13.5">
      <c r="D31" s="5" t="s">
        <v>30</v>
      </c>
    </row>
    <row r="32" ht="15" thickBot="1">
      <c r="D32" s="11" t="s">
        <v>43</v>
      </c>
    </row>
    <row r="33" spans="5:8" ht="15" thickBot="1">
      <c r="E33" s="12"/>
      <c r="F33" s="13" t="s">
        <v>36</v>
      </c>
      <c r="G33" s="14"/>
      <c r="H33" s="15"/>
    </row>
    <row r="34" spans="5:8" ht="15" thickBot="1">
      <c r="E34" s="16" t="s">
        <v>31</v>
      </c>
      <c r="F34" s="16" t="s">
        <v>32</v>
      </c>
      <c r="G34" s="16" t="s">
        <v>33</v>
      </c>
      <c r="H34" s="16" t="s">
        <v>46</v>
      </c>
    </row>
    <row r="35" spans="5:8" ht="15" thickBot="1">
      <c r="E35" s="17">
        <v>1</v>
      </c>
      <c r="F35" s="18">
        <v>6</v>
      </c>
      <c r="G35" s="18">
        <v>2</v>
      </c>
      <c r="H35" s="18">
        <f>F35-G35</f>
        <v>4</v>
      </c>
    </row>
    <row r="36" spans="5:8" ht="15" thickBot="1">
      <c r="E36" s="17">
        <v>2</v>
      </c>
      <c r="F36" s="18">
        <v>4.3</v>
      </c>
      <c r="G36" s="18">
        <v>1.3</v>
      </c>
      <c r="H36" s="18">
        <f aca="true" t="shared" si="0" ref="H36:H64">F36-G36</f>
        <v>3</v>
      </c>
    </row>
    <row r="37" spans="5:8" ht="15" thickBot="1">
      <c r="E37" s="17">
        <v>3</v>
      </c>
      <c r="F37" s="18">
        <v>5.9</v>
      </c>
      <c r="G37" s="18">
        <v>1.4</v>
      </c>
      <c r="H37" s="18">
        <f t="shared" si="0"/>
        <v>4.5</v>
      </c>
    </row>
    <row r="38" spans="5:8" ht="15" thickBot="1">
      <c r="E38" s="17">
        <v>4</v>
      </c>
      <c r="F38" s="18">
        <v>6</v>
      </c>
      <c r="G38" s="18">
        <v>1</v>
      </c>
      <c r="H38" s="18">
        <f t="shared" si="0"/>
        <v>5</v>
      </c>
    </row>
    <row r="39" spans="5:8" ht="15" thickBot="1">
      <c r="E39" s="17">
        <v>5</v>
      </c>
      <c r="F39" s="18">
        <v>7.4</v>
      </c>
      <c r="G39" s="18">
        <v>2.2</v>
      </c>
      <c r="H39" s="18">
        <f t="shared" si="0"/>
        <v>5.2</v>
      </c>
    </row>
    <row r="40" spans="5:8" ht="15" thickBot="1">
      <c r="E40" s="17">
        <v>6</v>
      </c>
      <c r="F40" s="18">
        <v>5.9</v>
      </c>
      <c r="G40" s="18">
        <v>1.3</v>
      </c>
      <c r="H40" s="18">
        <f t="shared" si="0"/>
        <v>4.6000000000000005</v>
      </c>
    </row>
    <row r="41" spans="5:8" ht="15" thickBot="1">
      <c r="E41" s="17">
        <v>7</v>
      </c>
      <c r="F41" s="18">
        <v>5.4</v>
      </c>
      <c r="G41" s="18">
        <v>1.5</v>
      </c>
      <c r="H41" s="18">
        <f t="shared" si="0"/>
        <v>3.9000000000000004</v>
      </c>
    </row>
    <row r="42" spans="5:8" ht="15" thickBot="1">
      <c r="E42" s="17">
        <v>8</v>
      </c>
      <c r="F42" s="18">
        <v>6.3</v>
      </c>
      <c r="G42" s="18">
        <v>2</v>
      </c>
      <c r="H42" s="18">
        <f t="shared" si="0"/>
        <v>4.3</v>
      </c>
    </row>
    <row r="43" spans="5:8" ht="15" thickBot="1">
      <c r="E43" s="17">
        <v>9</v>
      </c>
      <c r="F43" s="18">
        <v>7.3</v>
      </c>
      <c r="G43" s="18">
        <v>2.3</v>
      </c>
      <c r="H43" s="18">
        <f t="shared" si="0"/>
        <v>5</v>
      </c>
    </row>
    <row r="44" spans="5:8" ht="15" thickBot="1">
      <c r="E44" s="17">
        <v>10</v>
      </c>
      <c r="F44" s="18">
        <v>7.7</v>
      </c>
      <c r="G44" s="18">
        <v>3</v>
      </c>
      <c r="H44" s="18">
        <f t="shared" si="0"/>
        <v>4.7</v>
      </c>
    </row>
    <row r="45" spans="5:8" ht="15" thickBot="1">
      <c r="E45" s="17">
        <v>11</v>
      </c>
      <c r="F45" s="18">
        <v>6.2</v>
      </c>
      <c r="G45" s="18">
        <v>1.1</v>
      </c>
      <c r="H45" s="18">
        <f t="shared" si="0"/>
        <v>5.1</v>
      </c>
    </row>
    <row r="46" spans="5:8" ht="15" thickBot="1">
      <c r="E46" s="17">
        <v>12</v>
      </c>
      <c r="F46" s="18">
        <v>7.4</v>
      </c>
      <c r="G46" s="18">
        <v>2</v>
      </c>
      <c r="H46" s="18">
        <f t="shared" si="0"/>
        <v>5.4</v>
      </c>
    </row>
    <row r="47" spans="5:8" ht="15" thickBot="1">
      <c r="E47" s="17">
        <v>13</v>
      </c>
      <c r="F47" s="18">
        <v>8</v>
      </c>
      <c r="G47" s="18">
        <v>3</v>
      </c>
      <c r="H47" s="18">
        <f t="shared" si="0"/>
        <v>5</v>
      </c>
    </row>
    <row r="48" spans="5:8" ht="15" thickBot="1">
      <c r="E48" s="17">
        <v>14</v>
      </c>
      <c r="F48" s="18">
        <v>5.7</v>
      </c>
      <c r="G48" s="18">
        <v>1.2</v>
      </c>
      <c r="H48" s="18">
        <f t="shared" si="0"/>
        <v>4.5</v>
      </c>
    </row>
    <row r="49" spans="5:8" ht="15" thickBot="1">
      <c r="E49" s="17">
        <v>15</v>
      </c>
      <c r="F49" s="18">
        <v>7.4</v>
      </c>
      <c r="G49" s="18">
        <v>3</v>
      </c>
      <c r="H49" s="18">
        <f t="shared" si="0"/>
        <v>4.4</v>
      </c>
    </row>
    <row r="50" spans="5:8" ht="15" thickBot="1">
      <c r="E50" s="17">
        <v>16</v>
      </c>
      <c r="F50" s="18">
        <v>6.4</v>
      </c>
      <c r="G50" s="18">
        <v>1.6</v>
      </c>
      <c r="H50" s="18">
        <f t="shared" si="0"/>
        <v>4.800000000000001</v>
      </c>
    </row>
    <row r="51" spans="5:8" ht="15" thickBot="1">
      <c r="E51" s="17">
        <v>17</v>
      </c>
      <c r="F51" s="18">
        <v>6.7</v>
      </c>
      <c r="G51" s="18">
        <v>1.7</v>
      </c>
      <c r="H51" s="18">
        <f t="shared" si="0"/>
        <v>5</v>
      </c>
    </row>
    <row r="52" spans="5:8" ht="15" thickBot="1">
      <c r="E52" s="17">
        <v>18</v>
      </c>
      <c r="F52" s="18">
        <v>7</v>
      </c>
      <c r="G52" s="18">
        <v>1.5</v>
      </c>
      <c r="H52" s="18">
        <f t="shared" si="0"/>
        <v>5.5</v>
      </c>
    </row>
    <row r="53" spans="5:8" ht="15" thickBot="1">
      <c r="E53" s="17">
        <v>19</v>
      </c>
      <c r="F53" s="18">
        <v>7.7</v>
      </c>
      <c r="G53" s="18">
        <v>2.4</v>
      </c>
      <c r="H53" s="18">
        <f t="shared" si="0"/>
        <v>5.300000000000001</v>
      </c>
    </row>
    <row r="54" spans="5:8" ht="15" thickBot="1">
      <c r="E54" s="17">
        <v>20</v>
      </c>
      <c r="F54" s="18">
        <v>7.8</v>
      </c>
      <c r="G54" s="18">
        <v>2.7</v>
      </c>
      <c r="H54" s="18">
        <f t="shared" si="0"/>
        <v>5.1</v>
      </c>
    </row>
    <row r="55" spans="5:8" ht="15" thickBot="1">
      <c r="E55" s="17">
        <v>21</v>
      </c>
      <c r="F55" s="18">
        <v>6.3</v>
      </c>
      <c r="G55" s="18">
        <v>1.3</v>
      </c>
      <c r="H55" s="18">
        <f t="shared" si="0"/>
        <v>5</v>
      </c>
    </row>
    <row r="56" spans="5:8" ht="15" thickBot="1">
      <c r="E56" s="17">
        <v>22</v>
      </c>
      <c r="F56" s="18">
        <v>7.3</v>
      </c>
      <c r="G56" s="18">
        <v>1.9</v>
      </c>
      <c r="H56" s="18">
        <f t="shared" si="0"/>
        <v>5.4</v>
      </c>
    </row>
    <row r="57" spans="5:8" ht="15" thickBot="1">
      <c r="E57" s="17">
        <v>23</v>
      </c>
      <c r="F57" s="18">
        <v>7.1</v>
      </c>
      <c r="G57" s="18">
        <v>1.4</v>
      </c>
      <c r="H57" s="18">
        <f t="shared" si="0"/>
        <v>5.699999999999999</v>
      </c>
    </row>
    <row r="58" spans="5:8" ht="15" thickBot="1">
      <c r="E58" s="17">
        <v>24</v>
      </c>
      <c r="F58" s="18">
        <v>9.4</v>
      </c>
      <c r="G58" s="18">
        <v>3.1</v>
      </c>
      <c r="H58" s="18">
        <f t="shared" si="0"/>
        <v>6.300000000000001</v>
      </c>
    </row>
    <row r="59" spans="5:8" ht="15" thickBot="1">
      <c r="E59" s="17">
        <v>25</v>
      </c>
      <c r="F59" s="18">
        <v>9.2</v>
      </c>
      <c r="G59" s="18">
        <v>3.2</v>
      </c>
      <c r="H59" s="18">
        <f t="shared" si="0"/>
        <v>5.999999999999999</v>
      </c>
    </row>
    <row r="60" spans="5:8" ht="15" thickBot="1">
      <c r="E60" s="17">
        <v>26</v>
      </c>
      <c r="F60" s="18">
        <v>8.6</v>
      </c>
      <c r="G60" s="18">
        <v>2.8</v>
      </c>
      <c r="H60" s="18">
        <f t="shared" si="0"/>
        <v>5.8</v>
      </c>
    </row>
    <row r="61" spans="5:8" ht="15" thickBot="1">
      <c r="E61" s="17">
        <v>27</v>
      </c>
      <c r="F61" s="18">
        <v>7.9</v>
      </c>
      <c r="G61" s="18">
        <v>2.4</v>
      </c>
      <c r="H61" s="18">
        <f t="shared" si="0"/>
        <v>5.5</v>
      </c>
    </row>
    <row r="62" spans="5:8" ht="15" thickBot="1">
      <c r="E62" s="17">
        <v>28</v>
      </c>
      <c r="F62" s="18">
        <v>7.8</v>
      </c>
      <c r="G62" s="18">
        <v>1.9</v>
      </c>
      <c r="H62" s="18">
        <f t="shared" si="0"/>
        <v>5.9</v>
      </c>
    </row>
    <row r="63" spans="5:8" ht="15" thickBot="1">
      <c r="E63" s="17">
        <v>29</v>
      </c>
      <c r="F63" s="18">
        <v>8.7</v>
      </c>
      <c r="G63" s="18">
        <v>3.2</v>
      </c>
      <c r="H63" s="18">
        <f t="shared" si="0"/>
        <v>5.499999999999999</v>
      </c>
    </row>
    <row r="64" spans="5:8" ht="15" thickBot="1">
      <c r="E64" s="19">
        <v>30</v>
      </c>
      <c r="F64" s="20">
        <v>8</v>
      </c>
      <c r="G64" s="20">
        <v>1.6</v>
      </c>
      <c r="H64" s="20">
        <f t="shared" si="0"/>
        <v>6.4</v>
      </c>
    </row>
    <row r="65" spans="5:9" ht="15" thickBot="1">
      <c r="E65" s="17"/>
      <c r="F65" s="21">
        <f>AVERAGE(F35:F64)</f>
        <v>7.093333333333335</v>
      </c>
      <c r="G65" s="21">
        <f>AVERAGE(G35:G64)</f>
        <v>2.033333333333333</v>
      </c>
      <c r="H65" s="21">
        <f>AVERAGE(H35:H64)</f>
        <v>5.0600000000000005</v>
      </c>
      <c r="I65" s="5" t="s">
        <v>34</v>
      </c>
    </row>
    <row r="66" spans="5:9" ht="15" thickBot="1">
      <c r="E66" s="17"/>
      <c r="F66" s="22">
        <f>STDEV(F35:F64)</f>
        <v>1.1679434721008417</v>
      </c>
      <c r="G66" s="22">
        <f>STDEV(G35:G64)</f>
        <v>0.6999178933784054</v>
      </c>
      <c r="H66" s="22">
        <f>STDEV(H35:H64)</f>
        <v>0.732308583910473</v>
      </c>
      <c r="I66" s="5" t="s">
        <v>35</v>
      </c>
    </row>
    <row r="67" ht="15" thickBot="1">
      <c r="D67" s="11" t="s">
        <v>44</v>
      </c>
    </row>
    <row r="68" spans="5:6" ht="15" thickBot="1">
      <c r="E68" s="23" t="s">
        <v>10</v>
      </c>
      <c r="F68" s="32">
        <v>0.055</v>
      </c>
    </row>
    <row r="69" spans="5:6" ht="15" thickBot="1">
      <c r="E69" s="23" t="s">
        <v>37</v>
      </c>
      <c r="F69" s="17">
        <v>12</v>
      </c>
    </row>
    <row r="70" spans="5:6" ht="18.75" thickBot="1">
      <c r="E70" s="2" t="s">
        <v>8</v>
      </c>
      <c r="F70" s="33">
        <f>H66</f>
        <v>0.732308583910473</v>
      </c>
    </row>
    <row r="71" spans="5:9" ht="15" thickBot="1">
      <c r="E71" s="5" t="s">
        <v>38</v>
      </c>
      <c r="F71" s="18">
        <f>(F70/F68)*F69</f>
        <v>159.7764183077396</v>
      </c>
      <c r="G71" s="34">
        <f>F70</f>
        <v>0.732308583910473</v>
      </c>
      <c r="H71" s="35">
        <f>F68</f>
        <v>0.055</v>
      </c>
      <c r="I71" s="36">
        <f>F69</f>
        <v>12</v>
      </c>
    </row>
    <row r="72" spans="4:5" ht="13.5">
      <c r="D72" s="11" t="s">
        <v>3</v>
      </c>
      <c r="E72" s="23"/>
    </row>
    <row r="73" spans="4:5" ht="15" thickBot="1">
      <c r="D73" s="11" t="s">
        <v>4</v>
      </c>
      <c r="E73" s="23"/>
    </row>
    <row r="74" spans="4:6" ht="15" thickBot="1">
      <c r="D74" s="23" t="s">
        <v>45</v>
      </c>
      <c r="E74" s="5" t="s">
        <v>46</v>
      </c>
      <c r="F74" s="18">
        <f>H64</f>
        <v>6.4</v>
      </c>
    </row>
    <row r="75" spans="4:8" ht="15" thickBot="1">
      <c r="D75" s="23" t="s">
        <v>47</v>
      </c>
      <c r="E75" s="5" t="s">
        <v>48</v>
      </c>
      <c r="F75" s="32">
        <f>F74/F71</f>
        <v>0.040055973639822065</v>
      </c>
      <c r="G75" s="24">
        <f>F74</f>
        <v>6.4</v>
      </c>
      <c r="H75" s="25">
        <f>F71</f>
        <v>159.7764183077396</v>
      </c>
    </row>
    <row r="76" spans="4:8" ht="15" thickBot="1">
      <c r="D76" s="23" t="s">
        <v>50</v>
      </c>
      <c r="E76" s="5" t="s">
        <v>49</v>
      </c>
      <c r="F76" s="32">
        <f>F75*12</f>
        <v>0.4806716836778648</v>
      </c>
      <c r="G76" s="26">
        <f>F75</f>
        <v>0.040055973639822065</v>
      </c>
      <c r="H76" s="27">
        <f>F69</f>
        <v>12</v>
      </c>
    </row>
    <row r="77" spans="4:5" ht="15" thickBot="1">
      <c r="D77" s="23" t="s">
        <v>51</v>
      </c>
      <c r="E77" s="5" t="s">
        <v>1</v>
      </c>
    </row>
    <row r="78" spans="5:7" ht="15" thickBot="1">
      <c r="E78" s="23" t="s">
        <v>52</v>
      </c>
      <c r="F78" s="32">
        <v>0.12</v>
      </c>
      <c r="G78" s="5" t="s">
        <v>0</v>
      </c>
    </row>
    <row r="79" spans="5:10" ht="15" thickBot="1">
      <c r="E79" s="23" t="s">
        <v>2</v>
      </c>
      <c r="F79" s="18">
        <f>F74-(F78/F69)*F71</f>
        <v>4.802235816922605</v>
      </c>
      <c r="G79" s="28">
        <f>F74</f>
        <v>6.4</v>
      </c>
      <c r="H79" s="29">
        <f>F78</f>
        <v>0.12</v>
      </c>
      <c r="I79" s="30">
        <f>F69</f>
        <v>12</v>
      </c>
      <c r="J79" s="31">
        <f>F71</f>
        <v>159.7764183077396</v>
      </c>
    </row>
  </sheetData>
  <printOptions/>
  <pageMargins left="0.75" right="0.75" top="1" bottom="1" header="0.5" footer="0.5"/>
  <pageSetup orientation="landscape" paperSize="9"/>
  <legacyDrawing r:id="rId2"/>
  <oleObjects>
    <oleObject progId="Equation.3" shapeId="1005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Phillip Lebel</cp:lastModifiedBy>
  <dcterms:created xsi:type="dcterms:W3CDTF">2002-04-16T18:57:45Z</dcterms:created>
  <cp:category/>
  <cp:version/>
  <cp:contentType/>
  <cp:contentStatus/>
</cp:coreProperties>
</file>