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0" windowWidth="16060" windowHeight="9800" tabRatio="15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<sst xmlns="http://schemas.openxmlformats.org/spreadsheetml/2006/main" count="140" uniqueCount="61">
  <si>
    <t>A</t>
  </si>
  <si>
    <t>A-</t>
  </si>
  <si>
    <t>B+</t>
  </si>
  <si>
    <t>B</t>
  </si>
  <si>
    <t>B-</t>
  </si>
  <si>
    <t>C+</t>
  </si>
  <si>
    <t>Overall</t>
  </si>
  <si>
    <t>C</t>
  </si>
  <si>
    <t>C-</t>
  </si>
  <si>
    <t>D+</t>
  </si>
  <si>
    <t>D</t>
  </si>
  <si>
    <t>Mean</t>
  </si>
  <si>
    <t>Median</t>
  </si>
  <si>
    <t>D-</t>
  </si>
  <si>
    <t>F+</t>
  </si>
  <si>
    <t>F</t>
  </si>
  <si>
    <t>Grade</t>
  </si>
  <si>
    <t>First Examination Results Profile</t>
  </si>
  <si>
    <t>A+B</t>
  </si>
  <si>
    <t>Count</t>
  </si>
  <si>
    <t>Std.Dev.</t>
  </si>
  <si>
    <t>C.Variation</t>
  </si>
  <si>
    <t>C.Var.</t>
  </si>
  <si>
    <t>Mode</t>
  </si>
  <si>
    <t>Total</t>
  </si>
  <si>
    <t>Total:</t>
  </si>
  <si>
    <t>Frequency</t>
  </si>
  <si>
    <t>Number</t>
  </si>
  <si>
    <t>Examination Profiler</t>
  </si>
  <si>
    <t xml:space="preserve">    Histogram Grade Distributor</t>
  </si>
  <si>
    <t xml:space="preserve">    Exam Results for All Sections</t>
  </si>
  <si>
    <t>(A and B are two versions of the same exam)</t>
  </si>
  <si>
    <t>Lookup Table</t>
  </si>
  <si>
    <t xml:space="preserve">     Count</t>
  </si>
  <si>
    <t>For each class, enter raw scores of individual examinations in</t>
  </si>
  <si>
    <t>their respective columns.  Tabulations are done automatically</t>
  </si>
  <si>
    <t>in the bottom cells for each class exam and section.</t>
  </si>
  <si>
    <t>Compile aggregate raw scores for each exam in the "Overall" column.  Again, tabulations are computed automatically.</t>
  </si>
  <si>
    <t>From the "Overall" A+B column assign numerical grades for each raw score.  Letter grades generate automatically.</t>
  </si>
  <si>
    <t>The Histogram Grade Distributor does automatic grade frequency counts to generate the Examination Histogram</t>
  </si>
  <si>
    <t>The Examination Histogram enables one to make parametric adjustments in numerical grades consistent with an overall</t>
  </si>
  <si>
    <t>normal distribution estimate.  This can be further calibrated to an overall examination target grade. (In most cases,</t>
  </si>
  <si>
    <t>the target grade should be consistent with a median/mean score of 2.00, corresponding to a "C" grade).</t>
  </si>
  <si>
    <t>Examination Profiler User Steps:</t>
  </si>
  <si>
    <t>Phillip LeBel</t>
  </si>
  <si>
    <t xml:space="preserve">     How can one generate a "C" standard normal distribution of grades?  First, one can take the raw scores from an exam and</t>
  </si>
  <si>
    <t>calculate the mean, median, mode, standard deviation, and coefficient of variation.    The quick answer to a normal</t>
  </si>
  <si>
    <t>distribution is to see whether the mean, median, and mode are approximate to each other.  If this is the case, one then can</t>
  </si>
  <si>
    <t>move up and down by one standard deviation to generate the C+, C, and C- minus raw scores.  At the second standard</t>
  </si>
  <si>
    <t xml:space="preserve">deviation level one has the "B" and "D" range, and at the third standard deviation, one has the "A" and "F" range.  In the </t>
  </si>
  <si>
    <t>spreadsheet model below, there are two exam variants for three different classes.  One first enters the A and B version raw</t>
  </si>
  <si>
    <t>scores, then compiles then in the corresponding A+B columns for each class.  One then can aggregate the A and B version</t>
  </si>
  <si>
    <t>raw scores for the overall exam, after which one can derive the overall exam result.  If there are no significant differences in</t>
  </si>
  <si>
    <t>the tabular statistics by exam and by class, one then can generate a grading distribution based on standard deviations from</t>
  </si>
  <si>
    <t>the mean. One then can assign numerical grades corresponding to each raw score, which when combined with a lookup</t>
  </si>
  <si>
    <t>table, generates the corresponding letter grade for the examination.  Finally, the spreadsheet model generates a grade</t>
  </si>
  <si>
    <t>histogram which can be used to visually inspect the consistency of the overall distribution of grades.</t>
  </si>
  <si>
    <t>Class One</t>
  </si>
  <si>
    <t>Class Two</t>
  </si>
  <si>
    <t>Class Three</t>
  </si>
  <si>
    <t>Optional Class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</si>
</sst>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\ "/>
  </numFmts>
  <fonts count="13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b/>
      <sz val="10"/>
      <name val="Helv"/>
      <family val="0"/>
    </font>
    <font>
      <b/>
      <sz val="12"/>
      <color indexed="18"/>
      <name val="Helv"/>
      <family val="0"/>
    </font>
    <font>
      <sz val="10.75"/>
      <name val="Helv"/>
      <family val="0"/>
    </font>
    <font>
      <sz val="10"/>
      <name val="Helv"/>
      <family val="0"/>
    </font>
    <font>
      <b/>
      <sz val="9"/>
      <color indexed="18"/>
      <name val="Helv"/>
      <family val="0"/>
    </font>
    <font>
      <b/>
      <sz val="13.5"/>
      <color indexed="18"/>
      <name val="Helv"/>
      <family val="0"/>
    </font>
    <font>
      <sz val="11.25"/>
      <color indexed="8"/>
      <name val="Helv"/>
      <family val="0"/>
    </font>
    <font>
      <sz val="12"/>
      <name val="Helv"/>
      <family val="0"/>
    </font>
    <font>
      <b/>
      <sz val="12"/>
      <name val="Helv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1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5" xfId="0" applyBorder="1" applyAlignment="1">
      <alignment horizontal="right"/>
    </xf>
    <xf numFmtId="2" fontId="0" fillId="0" borderId="5" xfId="0" applyNumberFormat="1" applyBorder="1" applyAlignment="1">
      <alignment/>
    </xf>
    <xf numFmtId="2" fontId="0" fillId="0" borderId="7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0" borderId="0" xfId="0" applyBorder="1" applyAlignment="1">
      <alignment horizontal="right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12" xfId="0" applyBorder="1" applyAlignment="1">
      <alignment horizontal="left"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164" fontId="0" fillId="0" borderId="12" xfId="0" applyNumberForma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165" fontId="0" fillId="0" borderId="0" xfId="0" applyNumberFormat="1" applyAlignment="1">
      <alignment/>
    </xf>
    <xf numFmtId="2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5" fontId="7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90"/>
                </a:solidFill>
                <a:latin typeface="Helv"/>
                <a:ea typeface="Helv"/>
                <a:cs typeface="Helv"/>
              </a:rPr>
              <a:t>Examination Histogram</a:t>
            </a:r>
            <a:r>
              <a:rPr lang="en-US" cap="none" sz="1200" b="1" i="0" u="none" baseline="0">
                <a:solidFill>
                  <a:srgbClr val="000090"/>
                </a:solidFill>
                <a:latin typeface="Helv"/>
                <a:ea typeface="Helv"/>
                <a:cs typeface="Helv"/>
              </a:rPr>
              <a:t>
</a:t>
            </a:r>
            <a:r>
              <a:rPr lang="en-US" cap="none" sz="1125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(with 4th order polynomial regression estimate)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7"/>
          <c:y val="0.19075"/>
          <c:w val="0.96625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0000D4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poly"/>
            <c:order val="4"/>
            <c:dispEq val="0"/>
            <c:dispRSqr val="0"/>
          </c:trendline>
          <c:cat>
            <c:strRef>
              <c:f>Sheet1!$J$56:$J$68</c:f>
              <c:strCache/>
            </c:strRef>
          </c:cat>
          <c:val>
            <c:numRef>
              <c:f>Sheet1!$K$56:$K$68</c:f>
              <c:numCache/>
            </c:numRef>
          </c:val>
        </c:ser>
        <c:axId val="22044121"/>
        <c:axId val="64179362"/>
      </c:barChart>
      <c:catAx>
        <c:axId val="22044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64179362"/>
        <c:crosses val="autoZero"/>
        <c:auto val="1"/>
        <c:lblOffset val="100"/>
        <c:noMultiLvlLbl val="0"/>
      </c:catAx>
      <c:valAx>
        <c:axId val="641793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22044121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55</xdr:row>
      <xdr:rowOff>9525</xdr:rowOff>
    </xdr:from>
    <xdr:to>
      <xdr:col>20</xdr:col>
      <xdr:colOff>323850</xdr:colOff>
      <xdr:row>77</xdr:row>
      <xdr:rowOff>57150</xdr:rowOff>
    </xdr:to>
    <xdr:graphicFrame>
      <xdr:nvGraphicFramePr>
        <xdr:cNvPr id="1" name="Chart 3"/>
        <xdr:cNvGraphicFramePr/>
      </xdr:nvGraphicFramePr>
      <xdr:xfrm>
        <a:off x="809625" y="7972425"/>
        <a:ext cx="72009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6"/>
  <sheetViews>
    <sheetView tabSelected="1" workbookViewId="0" topLeftCell="C1">
      <selection activeCell="I133" sqref="I133"/>
    </sheetView>
  </sheetViews>
  <sheetFormatPr defaultColWidth="11.421875" defaultRowHeight="12"/>
  <cols>
    <col min="1" max="2" width="6.00390625" style="0" hidden="1" customWidth="1"/>
    <col min="3" max="4" width="6.00390625" style="0" customWidth="1"/>
    <col min="5" max="11" width="7.00390625" style="0" customWidth="1"/>
    <col min="12" max="12" width="4.140625" style="0" customWidth="1"/>
    <col min="13" max="15" width="7.00390625" style="0" customWidth="1"/>
    <col min="16" max="16" width="5.140625" style="0" customWidth="1"/>
    <col min="17" max="19" width="7.00390625" style="0" customWidth="1"/>
    <col min="20" max="20" width="3.00390625" style="0" customWidth="1"/>
    <col min="21" max="23" width="7.00390625" style="0" customWidth="1"/>
    <col min="24" max="24" width="10.00390625" style="0" customWidth="1"/>
    <col min="25" max="25" width="5.140625" style="0" customWidth="1"/>
    <col min="26" max="26" width="2.00390625" style="0" customWidth="1"/>
    <col min="27" max="27" width="3.00390625" style="0" customWidth="1"/>
    <col min="28" max="29" width="6.00390625" style="0" customWidth="1"/>
    <col min="30" max="30" width="5.00390625" style="0" customWidth="1"/>
    <col min="31" max="31" width="2.8515625" style="0" customWidth="1"/>
    <col min="32" max="40" width="6.00390625" style="0" customWidth="1"/>
  </cols>
  <sheetData>
    <row r="1" spans="1:19" ht="15" thickBot="1">
      <c r="A1" s="6">
        <v>0</v>
      </c>
      <c r="B1" s="7" t="s">
        <v>15</v>
      </c>
      <c r="C1" s="7"/>
      <c r="D1" s="7"/>
      <c r="E1" s="7"/>
      <c r="F1" s="7"/>
      <c r="G1" s="7"/>
      <c r="K1" s="33"/>
      <c r="L1" s="34"/>
      <c r="M1" s="34"/>
      <c r="N1" s="34"/>
      <c r="O1" s="35" t="s">
        <v>28</v>
      </c>
      <c r="P1" s="34"/>
      <c r="Q1" s="34"/>
      <c r="R1" s="34"/>
      <c r="S1" s="36"/>
    </row>
    <row r="2" spans="1:15" ht="13.5">
      <c r="A2" s="6">
        <v>0.33</v>
      </c>
      <c r="B2" s="7" t="s">
        <v>14</v>
      </c>
      <c r="C2" s="7"/>
      <c r="D2" s="7"/>
      <c r="E2" s="7"/>
      <c r="F2" s="7"/>
      <c r="G2" s="7"/>
      <c r="O2" s="63" t="s">
        <v>44</v>
      </c>
    </row>
    <row r="3" spans="1:24" ht="12">
      <c r="A3" s="6"/>
      <c r="B3" s="7"/>
      <c r="C3" s="7"/>
      <c r="D3" s="7"/>
      <c r="E3" s="7"/>
      <c r="F3" s="7"/>
      <c r="G3" s="7"/>
      <c r="O3" s="3"/>
      <c r="X3" s="37"/>
    </row>
    <row r="4" spans="1:24" s="62" customFormat="1" ht="13.5">
      <c r="A4" s="60"/>
      <c r="B4" s="61"/>
      <c r="C4" s="61"/>
      <c r="D4" s="61"/>
      <c r="E4" s="61" t="s">
        <v>45</v>
      </c>
      <c r="F4" s="61"/>
      <c r="G4" s="61"/>
      <c r="O4" s="63"/>
      <c r="X4" s="64"/>
    </row>
    <row r="5" spans="1:24" s="62" customFormat="1" ht="13.5">
      <c r="A5" s="60"/>
      <c r="B5" s="61"/>
      <c r="C5" s="61"/>
      <c r="D5" s="61"/>
      <c r="E5" s="61" t="s">
        <v>46</v>
      </c>
      <c r="F5" s="61"/>
      <c r="G5" s="61"/>
      <c r="O5" s="63"/>
      <c r="X5" s="64"/>
    </row>
    <row r="6" spans="1:24" s="62" customFormat="1" ht="13.5">
      <c r="A6" s="60"/>
      <c r="B6" s="61"/>
      <c r="C6" s="61"/>
      <c r="D6" s="61"/>
      <c r="E6" s="61" t="s">
        <v>47</v>
      </c>
      <c r="F6" s="61"/>
      <c r="G6" s="61"/>
      <c r="O6" s="63"/>
      <c r="X6" s="64"/>
    </row>
    <row r="7" spans="1:24" s="62" customFormat="1" ht="13.5">
      <c r="A7" s="60"/>
      <c r="B7" s="61"/>
      <c r="C7" s="61"/>
      <c r="D7" s="61"/>
      <c r="E7" s="61" t="s">
        <v>48</v>
      </c>
      <c r="F7" s="61"/>
      <c r="G7" s="61"/>
      <c r="O7" s="63"/>
      <c r="X7" s="64"/>
    </row>
    <row r="8" spans="1:24" s="62" customFormat="1" ht="13.5">
      <c r="A8" s="60"/>
      <c r="B8" s="61"/>
      <c r="C8" s="61"/>
      <c r="D8" s="61"/>
      <c r="E8" s="61" t="s">
        <v>49</v>
      </c>
      <c r="F8" s="61"/>
      <c r="G8" s="61"/>
      <c r="O8" s="63"/>
      <c r="X8" s="64"/>
    </row>
    <row r="9" spans="1:24" s="62" customFormat="1" ht="13.5">
      <c r="A9" s="60"/>
      <c r="B9" s="61"/>
      <c r="C9" s="61"/>
      <c r="D9" s="61"/>
      <c r="E9" s="61" t="s">
        <v>50</v>
      </c>
      <c r="F9" s="61"/>
      <c r="G9" s="61"/>
      <c r="O9" s="63"/>
      <c r="X9" s="64"/>
    </row>
    <row r="10" spans="1:24" s="62" customFormat="1" ht="13.5">
      <c r="A10" s="60"/>
      <c r="B10" s="61"/>
      <c r="C10" s="61"/>
      <c r="D10" s="61"/>
      <c r="E10" s="61" t="s">
        <v>51</v>
      </c>
      <c r="F10" s="61"/>
      <c r="G10" s="61"/>
      <c r="O10" s="63"/>
      <c r="X10" s="64"/>
    </row>
    <row r="11" spans="1:24" s="62" customFormat="1" ht="13.5">
      <c r="A11" s="60"/>
      <c r="B11" s="61"/>
      <c r="C11" s="61"/>
      <c r="D11" s="61"/>
      <c r="E11" s="61" t="s">
        <v>52</v>
      </c>
      <c r="F11" s="61"/>
      <c r="G11" s="61"/>
      <c r="O11" s="63"/>
      <c r="X11" s="64"/>
    </row>
    <row r="12" spans="1:24" s="62" customFormat="1" ht="13.5">
      <c r="A12" s="60"/>
      <c r="B12" s="61"/>
      <c r="C12" s="61"/>
      <c r="D12" s="61"/>
      <c r="E12" s="61" t="s">
        <v>53</v>
      </c>
      <c r="F12" s="61"/>
      <c r="G12" s="61"/>
      <c r="O12" s="63"/>
      <c r="X12" s="64"/>
    </row>
    <row r="13" spans="1:24" s="62" customFormat="1" ht="13.5">
      <c r="A13" s="60"/>
      <c r="B13" s="61"/>
      <c r="C13" s="61"/>
      <c r="D13" s="61"/>
      <c r="E13" s="61" t="s">
        <v>54</v>
      </c>
      <c r="F13" s="61"/>
      <c r="G13" s="61"/>
      <c r="O13" s="63"/>
      <c r="X13" s="64"/>
    </row>
    <row r="14" spans="1:24" s="62" customFormat="1" ht="13.5">
      <c r="A14" s="60"/>
      <c r="B14" s="61"/>
      <c r="C14" s="61"/>
      <c r="D14" s="61"/>
      <c r="E14" s="61" t="s">
        <v>55</v>
      </c>
      <c r="F14" s="61"/>
      <c r="G14" s="61"/>
      <c r="O14" s="63"/>
      <c r="X14" s="64"/>
    </row>
    <row r="15" spans="1:24" s="62" customFormat="1" ht="13.5">
      <c r="A15" s="60"/>
      <c r="B15" s="61"/>
      <c r="C15" s="61"/>
      <c r="D15" s="61"/>
      <c r="E15" s="61" t="s">
        <v>56</v>
      </c>
      <c r="F15" s="61"/>
      <c r="G15" s="61"/>
      <c r="O15" s="63"/>
      <c r="X15" s="64"/>
    </row>
    <row r="16" spans="1:24" s="62" customFormat="1" ht="13.5">
      <c r="A16" s="60"/>
      <c r="B16" s="61"/>
      <c r="C16" s="61"/>
      <c r="D16" s="61"/>
      <c r="E16" s="61"/>
      <c r="F16" s="61"/>
      <c r="G16" s="61"/>
      <c r="O16" s="63"/>
      <c r="X16" s="64"/>
    </row>
    <row r="17" spans="1:24" ht="12">
      <c r="A17" s="6">
        <v>0.67</v>
      </c>
      <c r="B17" s="7" t="s">
        <v>13</v>
      </c>
      <c r="C17" s="7"/>
      <c r="D17" s="7"/>
      <c r="E17" s="65" t="s">
        <v>31</v>
      </c>
      <c r="F17" s="7"/>
      <c r="G17" s="7"/>
      <c r="O17" s="3" t="s">
        <v>17</v>
      </c>
      <c r="X17" s="10"/>
    </row>
    <row r="18" spans="1:25" s="1" customFormat="1" ht="10.5">
      <c r="A18" s="6">
        <v>1.33</v>
      </c>
      <c r="B18" s="7" t="s">
        <v>9</v>
      </c>
      <c r="C18" s="7"/>
      <c r="E18" s="19"/>
      <c r="F18" s="20" t="s">
        <v>60</v>
      </c>
      <c r="G18" s="21"/>
      <c r="I18" s="19"/>
      <c r="J18" s="20" t="s">
        <v>57</v>
      </c>
      <c r="K18" s="21"/>
      <c r="M18" s="19"/>
      <c r="N18" s="20" t="s">
        <v>58</v>
      </c>
      <c r="O18" s="21"/>
      <c r="Q18" s="19"/>
      <c r="R18" s="20" t="s">
        <v>59</v>
      </c>
      <c r="S18" s="21"/>
      <c r="U18"/>
      <c r="V18"/>
      <c r="W18"/>
      <c r="X18" s="10"/>
      <c r="Y18"/>
    </row>
    <row r="19" spans="1:40" s="1" customFormat="1" ht="10.5">
      <c r="A19" s="6">
        <v>1.67</v>
      </c>
      <c r="B19" s="7" t="s">
        <v>8</v>
      </c>
      <c r="C19" s="7"/>
      <c r="E19" s="41" t="s">
        <v>0</v>
      </c>
      <c r="F19" s="42" t="s">
        <v>3</v>
      </c>
      <c r="G19" s="43" t="s">
        <v>18</v>
      </c>
      <c r="I19" s="41" t="s">
        <v>0</v>
      </c>
      <c r="J19" s="42" t="s">
        <v>3</v>
      </c>
      <c r="K19" s="43" t="s">
        <v>18</v>
      </c>
      <c r="M19" s="41" t="s">
        <v>0</v>
      </c>
      <c r="N19" s="42" t="s">
        <v>3</v>
      </c>
      <c r="O19" s="43" t="s">
        <v>18</v>
      </c>
      <c r="Q19" s="41" t="s">
        <v>0</v>
      </c>
      <c r="R19" s="42" t="s">
        <v>3</v>
      </c>
      <c r="S19" s="43" t="s">
        <v>18</v>
      </c>
      <c r="U19"/>
      <c r="V19"/>
      <c r="W19"/>
      <c r="X19" s="10"/>
      <c r="Y1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0" ht="10.5">
      <c r="A20" s="6">
        <v>2</v>
      </c>
      <c r="B20" s="7" t="s">
        <v>7</v>
      </c>
      <c r="C20" s="7"/>
      <c r="E20" s="40"/>
      <c r="F20" s="40"/>
      <c r="G20" s="40"/>
      <c r="I20" s="40">
        <v>86</v>
      </c>
      <c r="J20" s="40">
        <v>78</v>
      </c>
      <c r="K20" s="40">
        <v>86</v>
      </c>
      <c r="M20" s="40">
        <v>80</v>
      </c>
      <c r="N20" s="40">
        <v>83</v>
      </c>
      <c r="O20" s="40">
        <v>83</v>
      </c>
      <c r="Q20" s="40">
        <v>96</v>
      </c>
      <c r="R20" s="40">
        <v>78</v>
      </c>
      <c r="S20" s="40">
        <v>96</v>
      </c>
      <c r="X20" s="10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24" ht="10.5">
      <c r="A21" s="6">
        <v>2.33</v>
      </c>
      <c r="B21" s="8" t="s">
        <v>5</v>
      </c>
      <c r="C21" s="8"/>
      <c r="E21" s="40"/>
      <c r="F21" s="40"/>
      <c r="G21" s="40"/>
      <c r="I21" s="40">
        <v>85</v>
      </c>
      <c r="J21" s="40">
        <v>77</v>
      </c>
      <c r="K21" s="40">
        <v>85</v>
      </c>
      <c r="M21" s="40">
        <v>79</v>
      </c>
      <c r="N21" s="40">
        <v>78</v>
      </c>
      <c r="O21" s="40">
        <v>80</v>
      </c>
      <c r="Q21" s="40">
        <v>86</v>
      </c>
      <c r="R21" s="40">
        <v>75</v>
      </c>
      <c r="S21" s="40">
        <v>86</v>
      </c>
      <c r="X21" s="10"/>
    </row>
    <row r="22" spans="1:24" ht="10.5">
      <c r="A22" s="6">
        <v>2.67</v>
      </c>
      <c r="B22" s="8" t="s">
        <v>4</v>
      </c>
      <c r="C22" s="8"/>
      <c r="E22" s="40"/>
      <c r="F22" s="40"/>
      <c r="G22" s="40"/>
      <c r="I22" s="40">
        <v>80</v>
      </c>
      <c r="J22" s="40">
        <v>76</v>
      </c>
      <c r="K22" s="40">
        <v>80</v>
      </c>
      <c r="M22" s="40">
        <v>77</v>
      </c>
      <c r="N22" s="40">
        <v>74</v>
      </c>
      <c r="O22" s="40">
        <v>79</v>
      </c>
      <c r="Q22" s="40">
        <v>80</v>
      </c>
      <c r="R22" s="40">
        <v>74</v>
      </c>
      <c r="S22" s="40">
        <v>80</v>
      </c>
      <c r="X22" s="10"/>
    </row>
    <row r="23" spans="1:28" ht="10.5">
      <c r="A23" s="6">
        <v>3</v>
      </c>
      <c r="B23" s="7" t="s">
        <v>3</v>
      </c>
      <c r="C23" s="7"/>
      <c r="E23" s="40"/>
      <c r="F23" s="40"/>
      <c r="G23" s="40"/>
      <c r="I23" s="40">
        <v>78</v>
      </c>
      <c r="J23" s="40">
        <v>72</v>
      </c>
      <c r="K23" s="40">
        <v>78</v>
      </c>
      <c r="M23" s="40">
        <v>69</v>
      </c>
      <c r="N23" s="40">
        <v>70</v>
      </c>
      <c r="O23" s="40">
        <v>78</v>
      </c>
      <c r="Q23" s="40">
        <v>76</v>
      </c>
      <c r="R23" s="40">
        <v>72</v>
      </c>
      <c r="S23" s="40">
        <v>78</v>
      </c>
      <c r="X23" s="10"/>
      <c r="AB23" s="7"/>
    </row>
    <row r="24" spans="1:28" ht="10.5">
      <c r="A24" s="6">
        <v>3.33</v>
      </c>
      <c r="B24" s="7" t="s">
        <v>2</v>
      </c>
      <c r="C24" s="7"/>
      <c r="E24" s="40"/>
      <c r="F24" s="40"/>
      <c r="G24" s="40"/>
      <c r="I24" s="40">
        <v>72</v>
      </c>
      <c r="J24" s="40">
        <v>68</v>
      </c>
      <c r="K24" s="40">
        <v>78</v>
      </c>
      <c r="M24" s="40">
        <v>68</v>
      </c>
      <c r="N24" s="40">
        <v>66</v>
      </c>
      <c r="O24" s="40">
        <v>77</v>
      </c>
      <c r="Q24" s="40">
        <v>74</v>
      </c>
      <c r="R24" s="40">
        <v>72</v>
      </c>
      <c r="S24" s="40">
        <v>76</v>
      </c>
      <c r="X24" s="10"/>
      <c r="AB24" s="7"/>
    </row>
    <row r="25" spans="1:28" ht="10.5">
      <c r="A25" s="6">
        <v>3.67</v>
      </c>
      <c r="B25" s="7" t="s">
        <v>1</v>
      </c>
      <c r="C25" s="7"/>
      <c r="E25" s="40"/>
      <c r="F25" s="40"/>
      <c r="G25" s="40"/>
      <c r="I25" s="40">
        <v>71</v>
      </c>
      <c r="J25" s="40">
        <v>67</v>
      </c>
      <c r="K25" s="40">
        <v>77</v>
      </c>
      <c r="M25" s="40">
        <v>65</v>
      </c>
      <c r="N25" s="40">
        <v>66</v>
      </c>
      <c r="O25" s="40">
        <v>74</v>
      </c>
      <c r="Q25" s="40">
        <v>71</v>
      </c>
      <c r="R25" s="40">
        <v>72</v>
      </c>
      <c r="S25" s="40">
        <v>75</v>
      </c>
      <c r="X25" s="10"/>
      <c r="AB25" s="7"/>
    </row>
    <row r="26" spans="1:28" ht="10.5">
      <c r="A26" s="5">
        <v>4</v>
      </c>
      <c r="B26" s="7" t="s">
        <v>0</v>
      </c>
      <c r="C26" s="7"/>
      <c r="E26" s="40"/>
      <c r="F26" s="40"/>
      <c r="G26" s="40"/>
      <c r="I26" s="40">
        <v>70</v>
      </c>
      <c r="J26" s="40">
        <v>65</v>
      </c>
      <c r="K26" s="40">
        <v>76</v>
      </c>
      <c r="M26" s="40">
        <v>61</v>
      </c>
      <c r="N26" s="40">
        <v>63</v>
      </c>
      <c r="O26" s="40">
        <v>70</v>
      </c>
      <c r="Q26" s="40">
        <v>67</v>
      </c>
      <c r="R26" s="40">
        <v>68</v>
      </c>
      <c r="S26" s="40">
        <v>74</v>
      </c>
      <c r="X26" s="10"/>
      <c r="AB26" s="7"/>
    </row>
    <row r="27" spans="5:28" ht="10.5">
      <c r="E27" s="40"/>
      <c r="F27" s="40"/>
      <c r="G27" s="40"/>
      <c r="I27" s="40">
        <v>69</v>
      </c>
      <c r="J27" s="40">
        <v>60</v>
      </c>
      <c r="K27" s="40">
        <v>72</v>
      </c>
      <c r="M27" s="40">
        <v>60</v>
      </c>
      <c r="N27" s="40">
        <v>62</v>
      </c>
      <c r="O27" s="40">
        <v>69</v>
      </c>
      <c r="Q27" s="40">
        <v>66</v>
      </c>
      <c r="R27" s="40">
        <v>66</v>
      </c>
      <c r="S27" s="40">
        <v>74</v>
      </c>
      <c r="X27" s="10"/>
      <c r="AA27" s="7"/>
      <c r="AB27" s="7"/>
    </row>
    <row r="28" spans="5:28" ht="10.5">
      <c r="E28" s="40"/>
      <c r="F28" s="40"/>
      <c r="G28" s="40"/>
      <c r="I28" s="40">
        <v>65</v>
      </c>
      <c r="J28" s="40">
        <v>57</v>
      </c>
      <c r="K28" s="40">
        <v>72</v>
      </c>
      <c r="M28" s="40">
        <v>59</v>
      </c>
      <c r="N28" s="40">
        <v>60</v>
      </c>
      <c r="O28" s="40">
        <v>68</v>
      </c>
      <c r="Q28" s="40">
        <v>59</v>
      </c>
      <c r="R28" s="40">
        <v>61</v>
      </c>
      <c r="S28" s="40">
        <v>72</v>
      </c>
      <c r="X28" s="10"/>
      <c r="AB28" s="7"/>
    </row>
    <row r="29" spans="5:28" ht="10.5">
      <c r="E29" s="40"/>
      <c r="F29" s="40"/>
      <c r="G29" s="40"/>
      <c r="I29" s="40">
        <v>64</v>
      </c>
      <c r="J29" s="40">
        <v>55</v>
      </c>
      <c r="K29" s="40">
        <v>71</v>
      </c>
      <c r="M29" s="40">
        <v>55</v>
      </c>
      <c r="N29" s="40">
        <v>56</v>
      </c>
      <c r="O29" s="40">
        <v>66</v>
      </c>
      <c r="Q29" s="40">
        <v>58</v>
      </c>
      <c r="R29" s="40">
        <v>58</v>
      </c>
      <c r="S29" s="40">
        <v>72</v>
      </c>
      <c r="X29" s="10"/>
      <c r="AB29" s="7"/>
    </row>
    <row r="30" spans="5:28" ht="10.5">
      <c r="E30" s="40"/>
      <c r="F30" s="40"/>
      <c r="G30" s="40"/>
      <c r="I30" s="40">
        <v>64</v>
      </c>
      <c r="J30" s="40">
        <v>52</v>
      </c>
      <c r="K30" s="40">
        <v>70</v>
      </c>
      <c r="M30" s="40">
        <v>53</v>
      </c>
      <c r="N30" s="40">
        <v>52</v>
      </c>
      <c r="O30" s="40">
        <v>66</v>
      </c>
      <c r="Q30" s="40">
        <v>54</v>
      </c>
      <c r="R30" s="40">
        <v>54</v>
      </c>
      <c r="S30" s="40">
        <v>72</v>
      </c>
      <c r="X30" s="10"/>
      <c r="AB30" s="7"/>
    </row>
    <row r="31" spans="5:28" ht="10.5">
      <c r="E31" s="40"/>
      <c r="F31" s="40"/>
      <c r="G31" s="40"/>
      <c r="I31" s="40">
        <v>60</v>
      </c>
      <c r="J31" s="40">
        <v>52</v>
      </c>
      <c r="K31" s="40">
        <v>69</v>
      </c>
      <c r="M31" s="40">
        <v>50</v>
      </c>
      <c r="N31" s="40">
        <v>52</v>
      </c>
      <c r="O31" s="40">
        <v>65</v>
      </c>
      <c r="Q31" s="40">
        <v>53</v>
      </c>
      <c r="R31" s="40">
        <v>50</v>
      </c>
      <c r="S31" s="40">
        <v>71</v>
      </c>
      <c r="X31" s="10"/>
      <c r="AB31" s="7"/>
    </row>
    <row r="32" spans="5:28" ht="10.5">
      <c r="E32" s="40"/>
      <c r="F32" s="40"/>
      <c r="G32" s="40"/>
      <c r="I32" s="40">
        <v>59</v>
      </c>
      <c r="J32" s="40">
        <v>50</v>
      </c>
      <c r="K32" s="40">
        <v>68</v>
      </c>
      <c r="M32" s="40">
        <v>48</v>
      </c>
      <c r="N32" s="40">
        <v>38</v>
      </c>
      <c r="O32" s="40">
        <v>63</v>
      </c>
      <c r="Q32" s="40">
        <v>30</v>
      </c>
      <c r="R32" s="40">
        <v>49</v>
      </c>
      <c r="S32" s="40">
        <v>68</v>
      </c>
      <c r="X32" s="10"/>
      <c r="AB32" s="7"/>
    </row>
    <row r="33" spans="5:28" ht="10.5">
      <c r="E33" s="40"/>
      <c r="F33" s="40"/>
      <c r="G33" s="40"/>
      <c r="I33" s="40">
        <v>59</v>
      </c>
      <c r="J33" s="40">
        <v>22</v>
      </c>
      <c r="K33" s="40">
        <v>67</v>
      </c>
      <c r="M33" s="40"/>
      <c r="N33" s="40"/>
      <c r="O33" s="40">
        <v>62</v>
      </c>
      <c r="Q33" s="40">
        <v>26</v>
      </c>
      <c r="R33" s="40">
        <v>39</v>
      </c>
      <c r="S33" s="40">
        <v>67</v>
      </c>
      <c r="X33" s="10"/>
      <c r="AB33" s="7"/>
    </row>
    <row r="34" spans="5:28" ht="10.5">
      <c r="E34" s="40"/>
      <c r="F34" s="40"/>
      <c r="G34" s="40"/>
      <c r="I34" s="40">
        <v>46</v>
      </c>
      <c r="J34" s="40"/>
      <c r="K34" s="40">
        <v>65</v>
      </c>
      <c r="M34" s="40"/>
      <c r="N34" s="40"/>
      <c r="O34" s="40">
        <v>61</v>
      </c>
      <c r="Q34" s="40">
        <v>22</v>
      </c>
      <c r="R34" s="40">
        <v>32</v>
      </c>
      <c r="S34" s="40">
        <v>66</v>
      </c>
      <c r="X34" s="10"/>
      <c r="AB34" s="7"/>
    </row>
    <row r="35" spans="5:28" ht="10.5">
      <c r="E35" s="40"/>
      <c r="F35" s="40"/>
      <c r="G35" s="40"/>
      <c r="I35" s="40"/>
      <c r="J35" s="40"/>
      <c r="K35" s="40">
        <v>65</v>
      </c>
      <c r="M35" s="40"/>
      <c r="N35" s="40"/>
      <c r="O35" s="40">
        <v>60</v>
      </c>
      <c r="Q35" s="40"/>
      <c r="R35" s="40"/>
      <c r="S35" s="40">
        <v>66</v>
      </c>
      <c r="X35" s="10"/>
      <c r="AB35" s="7"/>
    </row>
    <row r="36" spans="5:24" ht="10.5">
      <c r="E36" s="40"/>
      <c r="F36" s="40"/>
      <c r="G36" s="40"/>
      <c r="I36" s="40"/>
      <c r="J36" s="40"/>
      <c r="K36" s="40">
        <v>64</v>
      </c>
      <c r="M36" s="40"/>
      <c r="N36" s="40"/>
      <c r="O36" s="40">
        <v>60</v>
      </c>
      <c r="Q36" s="40"/>
      <c r="R36" s="40"/>
      <c r="S36" s="40">
        <v>61</v>
      </c>
      <c r="X36" s="10"/>
    </row>
    <row r="37" spans="5:24" ht="10.5">
      <c r="E37" s="40"/>
      <c r="F37" s="40"/>
      <c r="G37" s="40"/>
      <c r="I37" s="40"/>
      <c r="J37" s="40"/>
      <c r="K37" s="40">
        <v>64</v>
      </c>
      <c r="M37" s="40"/>
      <c r="N37" s="40"/>
      <c r="O37" s="40">
        <v>59</v>
      </c>
      <c r="Q37" s="40"/>
      <c r="R37" s="40"/>
      <c r="S37" s="40">
        <v>59</v>
      </c>
      <c r="X37" s="10"/>
    </row>
    <row r="38" spans="5:24" ht="10.5">
      <c r="E38" s="40"/>
      <c r="F38" s="40"/>
      <c r="G38" s="40"/>
      <c r="I38" s="40"/>
      <c r="J38" s="40"/>
      <c r="K38" s="40">
        <v>60</v>
      </c>
      <c r="M38" s="40"/>
      <c r="N38" s="40"/>
      <c r="O38" s="40">
        <v>56</v>
      </c>
      <c r="Q38" s="40"/>
      <c r="R38" s="40"/>
      <c r="S38" s="40">
        <v>58</v>
      </c>
      <c r="X38" s="10"/>
    </row>
    <row r="39" spans="5:24" ht="10.5">
      <c r="E39" s="40"/>
      <c r="F39" s="40"/>
      <c r="G39" s="40"/>
      <c r="I39" s="40"/>
      <c r="J39" s="40"/>
      <c r="K39" s="40">
        <v>60</v>
      </c>
      <c r="M39" s="40"/>
      <c r="N39" s="40"/>
      <c r="O39" s="40">
        <v>55</v>
      </c>
      <c r="Q39" s="40"/>
      <c r="R39" s="40"/>
      <c r="S39" s="40">
        <v>58</v>
      </c>
      <c r="X39" s="10"/>
    </row>
    <row r="40" spans="5:24" ht="10.5">
      <c r="E40" s="40"/>
      <c r="F40" s="40"/>
      <c r="G40" s="40"/>
      <c r="I40" s="40"/>
      <c r="J40" s="40"/>
      <c r="K40" s="40">
        <v>59</v>
      </c>
      <c r="M40" s="40"/>
      <c r="N40" s="40"/>
      <c r="O40" s="40">
        <v>53</v>
      </c>
      <c r="Q40" s="40"/>
      <c r="R40" s="40"/>
      <c r="S40" s="40">
        <v>54</v>
      </c>
      <c r="X40" s="10"/>
    </row>
    <row r="41" spans="5:24" ht="10.5">
      <c r="E41" s="40"/>
      <c r="F41" s="40"/>
      <c r="G41" s="40"/>
      <c r="I41" s="40"/>
      <c r="J41" s="40"/>
      <c r="K41" s="40">
        <v>59</v>
      </c>
      <c r="M41" s="40"/>
      <c r="N41" s="40"/>
      <c r="O41" s="40">
        <v>52</v>
      </c>
      <c r="Q41" s="40"/>
      <c r="R41" s="40"/>
      <c r="S41" s="40">
        <v>54</v>
      </c>
      <c r="X41" s="10"/>
    </row>
    <row r="42" spans="5:24" ht="10.5">
      <c r="E42" s="40"/>
      <c r="F42" s="40"/>
      <c r="G42" s="40"/>
      <c r="I42" s="40"/>
      <c r="J42" s="40"/>
      <c r="K42" s="40">
        <v>57</v>
      </c>
      <c r="M42" s="40"/>
      <c r="N42" s="40"/>
      <c r="O42" s="40">
        <v>52</v>
      </c>
      <c r="Q42" s="40"/>
      <c r="R42" s="40"/>
      <c r="S42" s="40">
        <v>53</v>
      </c>
      <c r="X42" s="10"/>
    </row>
    <row r="43" spans="5:24" ht="10.5">
      <c r="E43" s="40"/>
      <c r="F43" s="40"/>
      <c r="G43" s="40"/>
      <c r="I43" s="40"/>
      <c r="J43" s="40"/>
      <c r="K43" s="40">
        <v>55</v>
      </c>
      <c r="M43" s="40"/>
      <c r="N43" s="40"/>
      <c r="O43" s="40">
        <v>50</v>
      </c>
      <c r="Q43" s="40"/>
      <c r="R43" s="40"/>
      <c r="S43" s="40">
        <v>50</v>
      </c>
      <c r="X43" s="10"/>
    </row>
    <row r="44" spans="5:24" ht="10.5">
      <c r="E44" s="40"/>
      <c r="F44" s="40"/>
      <c r="G44" s="40"/>
      <c r="I44" s="40"/>
      <c r="J44" s="40"/>
      <c r="K44" s="40">
        <v>52</v>
      </c>
      <c r="M44" s="40"/>
      <c r="N44" s="40"/>
      <c r="O44" s="40">
        <v>48</v>
      </c>
      <c r="Q44" s="40"/>
      <c r="R44" s="40"/>
      <c r="S44" s="40">
        <v>49</v>
      </c>
      <c r="X44" s="10"/>
    </row>
    <row r="45" spans="5:24" ht="10.5">
      <c r="E45" s="40"/>
      <c r="F45" s="40"/>
      <c r="G45" s="40"/>
      <c r="I45" s="40"/>
      <c r="J45" s="40"/>
      <c r="K45" s="40">
        <v>52</v>
      </c>
      <c r="M45" s="40"/>
      <c r="N45" s="40"/>
      <c r="O45" s="40">
        <v>38</v>
      </c>
      <c r="Q45" s="40"/>
      <c r="R45" s="40"/>
      <c r="S45" s="40">
        <v>39</v>
      </c>
      <c r="X45" s="10"/>
    </row>
    <row r="46" spans="5:24" ht="10.5">
      <c r="E46" s="40"/>
      <c r="F46" s="40"/>
      <c r="G46" s="40"/>
      <c r="I46" s="40"/>
      <c r="J46" s="40"/>
      <c r="K46" s="40">
        <v>50</v>
      </c>
      <c r="M46" s="40"/>
      <c r="N46" s="40"/>
      <c r="O46" s="40"/>
      <c r="Q46" s="40"/>
      <c r="R46" s="40"/>
      <c r="S46" s="40">
        <v>32</v>
      </c>
      <c r="X46" s="10"/>
    </row>
    <row r="47" spans="5:24" ht="10.5">
      <c r="E47" s="40"/>
      <c r="F47" s="40"/>
      <c r="G47" s="40"/>
      <c r="I47" s="40"/>
      <c r="J47" s="40"/>
      <c r="K47" s="40">
        <v>46</v>
      </c>
      <c r="M47" s="40"/>
      <c r="N47" s="40"/>
      <c r="O47" s="40"/>
      <c r="Q47" s="40"/>
      <c r="R47" s="40"/>
      <c r="S47" s="40">
        <v>30</v>
      </c>
      <c r="X47" s="10"/>
    </row>
    <row r="48" spans="5:24" ht="10.5">
      <c r="E48" s="40"/>
      <c r="F48" s="40"/>
      <c r="G48" s="40"/>
      <c r="I48" s="40"/>
      <c r="J48" s="40"/>
      <c r="K48" s="40">
        <v>22</v>
      </c>
      <c r="M48" s="40"/>
      <c r="N48" s="40"/>
      <c r="O48" s="40"/>
      <c r="Q48" s="40"/>
      <c r="R48" s="40"/>
      <c r="S48" s="40">
        <v>26</v>
      </c>
      <c r="X48" s="10"/>
    </row>
    <row r="49" spans="5:24" ht="10.5">
      <c r="E49" s="40"/>
      <c r="F49" s="40"/>
      <c r="G49" s="40"/>
      <c r="I49" s="40"/>
      <c r="J49" s="40"/>
      <c r="K49" s="40"/>
      <c r="M49" s="45"/>
      <c r="N49" s="45"/>
      <c r="O49" s="45"/>
      <c r="Q49" s="45"/>
      <c r="R49" s="45"/>
      <c r="S49" s="45">
        <v>22</v>
      </c>
      <c r="X49" s="10"/>
    </row>
    <row r="50" spans="3:24" ht="10.5">
      <c r="C50" s="47"/>
      <c r="D50" s="57" t="s">
        <v>19</v>
      </c>
      <c r="E50" s="50"/>
      <c r="F50" s="50"/>
      <c r="G50" s="50"/>
      <c r="I50" s="50">
        <f>COUNT(I20:I49)</f>
        <v>15</v>
      </c>
      <c r="J50" s="50">
        <f aca="true" t="shared" si="0" ref="J50:S50">COUNT(J20:J49)</f>
        <v>14</v>
      </c>
      <c r="K50" s="50">
        <f t="shared" si="0"/>
        <v>29</v>
      </c>
      <c r="L50" s="51"/>
      <c r="M50" s="50">
        <f t="shared" si="0"/>
        <v>13</v>
      </c>
      <c r="N50" s="50">
        <f t="shared" si="0"/>
        <v>13</v>
      </c>
      <c r="O50" s="50">
        <f t="shared" si="0"/>
        <v>26</v>
      </c>
      <c r="P50" s="51"/>
      <c r="Q50" s="50">
        <f t="shared" si="0"/>
        <v>15</v>
      </c>
      <c r="R50" s="50">
        <f t="shared" si="0"/>
        <v>15</v>
      </c>
      <c r="S50" s="50">
        <f t="shared" si="0"/>
        <v>30</v>
      </c>
      <c r="X50" s="10"/>
    </row>
    <row r="51" spans="3:24" ht="10.5">
      <c r="C51" s="47"/>
      <c r="D51" s="48" t="s">
        <v>11</v>
      </c>
      <c r="E51" s="39"/>
      <c r="F51" s="39"/>
      <c r="G51" s="39"/>
      <c r="I51" s="39">
        <f>AVERAGE(I20:I49)</f>
        <v>68.53333333333333</v>
      </c>
      <c r="J51" s="39">
        <f aca="true" t="shared" si="1" ref="J51:S51">AVERAGE(J20:J49)</f>
        <v>60.785714285714285</v>
      </c>
      <c r="K51" s="39">
        <f t="shared" si="1"/>
        <v>64.79310344827586</v>
      </c>
      <c r="M51" s="39">
        <f t="shared" si="1"/>
        <v>63.38461538461539</v>
      </c>
      <c r="N51" s="39">
        <f t="shared" si="1"/>
        <v>63.07692307692308</v>
      </c>
      <c r="O51" s="39">
        <f t="shared" si="1"/>
        <v>63.23076923076923</v>
      </c>
      <c r="Q51" s="39">
        <f t="shared" si="1"/>
        <v>61.2</v>
      </c>
      <c r="R51" s="39">
        <f t="shared" si="1"/>
        <v>61.333333333333336</v>
      </c>
      <c r="S51" s="39">
        <f t="shared" si="1"/>
        <v>61.266666666666666</v>
      </c>
      <c r="X51" s="10"/>
    </row>
    <row r="52" spans="3:24" ht="10.5">
      <c r="C52" s="47"/>
      <c r="D52" s="48" t="s">
        <v>12</v>
      </c>
      <c r="E52" s="39"/>
      <c r="F52" s="39"/>
      <c r="G52" s="39"/>
      <c r="I52" s="39">
        <f>MEDIAN(I20:I49)</f>
        <v>69</v>
      </c>
      <c r="J52" s="39">
        <f aca="true" t="shared" si="2" ref="J52:S52">MEDIAN(J20:J49)</f>
        <v>62.5</v>
      </c>
      <c r="K52" s="39">
        <f t="shared" si="2"/>
        <v>65</v>
      </c>
      <c r="M52" s="39">
        <f t="shared" si="2"/>
        <v>61</v>
      </c>
      <c r="N52" s="39">
        <f t="shared" si="2"/>
        <v>63</v>
      </c>
      <c r="O52" s="39">
        <f t="shared" si="2"/>
        <v>62.5</v>
      </c>
      <c r="Q52" s="39">
        <f t="shared" si="2"/>
        <v>66</v>
      </c>
      <c r="R52" s="39">
        <f t="shared" si="2"/>
        <v>66</v>
      </c>
      <c r="S52" s="39">
        <f t="shared" si="2"/>
        <v>66</v>
      </c>
      <c r="X52" s="10"/>
    </row>
    <row r="53" spans="3:24" ht="10.5">
      <c r="C53" s="47"/>
      <c r="D53" s="48" t="s">
        <v>20</v>
      </c>
      <c r="E53" s="39"/>
      <c r="F53" s="39"/>
      <c r="G53" s="39"/>
      <c r="I53" s="39">
        <f>STDEV(I20:I49)</f>
        <v>10.802557016523373</v>
      </c>
      <c r="J53" s="39">
        <f aca="true" t="shared" si="3" ref="J53:S53">STDEV(J20:J49)</f>
        <v>14.802175367303139</v>
      </c>
      <c r="K53" s="39">
        <f t="shared" si="3"/>
        <v>13.251359257354983</v>
      </c>
      <c r="M53" s="39">
        <f t="shared" si="3"/>
        <v>10.766757957856992</v>
      </c>
      <c r="N53" s="39">
        <f t="shared" si="3"/>
        <v>12.037867602289722</v>
      </c>
      <c r="O53" s="39">
        <f t="shared" si="3"/>
        <v>11.190380484354213</v>
      </c>
      <c r="Q53" s="39">
        <f t="shared" si="3"/>
        <v>21.709773967369763</v>
      </c>
      <c r="R53" s="39">
        <f t="shared" si="3"/>
        <v>13.982982855020946</v>
      </c>
      <c r="S53" s="39">
        <f t="shared" si="3"/>
        <v>17.942308568899634</v>
      </c>
      <c r="X53" s="10"/>
    </row>
    <row r="54" spans="3:24" ht="10.5">
      <c r="C54" s="47"/>
      <c r="D54" s="48" t="s">
        <v>21</v>
      </c>
      <c r="E54" s="49"/>
      <c r="F54" s="49"/>
      <c r="G54" s="49"/>
      <c r="I54" s="49">
        <f>I53/I51</f>
        <v>0.15762485919051614</v>
      </c>
      <c r="J54" s="49">
        <f aca="true" t="shared" si="4" ref="J54:S54">J53/J51</f>
        <v>0.24351404834576257</v>
      </c>
      <c r="K54" s="49">
        <f t="shared" si="4"/>
        <v>0.20451805133757026</v>
      </c>
      <c r="M54" s="49">
        <f t="shared" si="4"/>
        <v>0.16986389982055933</v>
      </c>
      <c r="N54" s="49">
        <f t="shared" si="4"/>
        <v>0.19084424247532486</v>
      </c>
      <c r="O54" s="49">
        <f t="shared" si="4"/>
        <v>0.17697682031217124</v>
      </c>
      <c r="Q54" s="49">
        <f t="shared" si="4"/>
        <v>0.3547348687478719</v>
      </c>
      <c r="R54" s="49">
        <f t="shared" si="4"/>
        <v>0.22798341611447195</v>
      </c>
      <c r="S54" s="49">
        <f t="shared" si="4"/>
        <v>0.2928559614075022</v>
      </c>
      <c r="X54" s="10"/>
    </row>
    <row r="55" ht="10.5">
      <c r="X55" s="10"/>
    </row>
    <row r="56" spans="9:24" ht="10.5">
      <c r="I56">
        <v>1</v>
      </c>
      <c r="J56" s="7" t="s">
        <v>15</v>
      </c>
      <c r="K56" s="4">
        <f aca="true" t="shared" si="5" ref="K56:K69">G104</f>
        <v>0</v>
      </c>
      <c r="X56" s="10"/>
    </row>
    <row r="57" spans="9:24" ht="10.5">
      <c r="I57">
        <v>2</v>
      </c>
      <c r="J57" s="7" t="s">
        <v>14</v>
      </c>
      <c r="K57" s="4">
        <f t="shared" si="5"/>
        <v>0.023529411764705882</v>
      </c>
      <c r="X57" s="10"/>
    </row>
    <row r="58" spans="9:24" ht="10.5">
      <c r="I58">
        <v>3</v>
      </c>
      <c r="J58" s="7" t="s">
        <v>13</v>
      </c>
      <c r="K58" s="4">
        <f t="shared" si="5"/>
        <v>0.023529411764705882</v>
      </c>
      <c r="X58" s="10"/>
    </row>
    <row r="59" spans="9:24" ht="10.5">
      <c r="I59">
        <v>4</v>
      </c>
      <c r="J59" s="7" t="s">
        <v>10</v>
      </c>
      <c r="K59" s="4">
        <f t="shared" si="5"/>
        <v>0.07058823529411765</v>
      </c>
      <c r="X59" s="10"/>
    </row>
    <row r="60" spans="9:24" ht="10.5">
      <c r="I60">
        <v>5</v>
      </c>
      <c r="J60" s="7" t="s">
        <v>9</v>
      </c>
      <c r="K60" s="4">
        <f t="shared" si="5"/>
        <v>0.10588235294117647</v>
      </c>
      <c r="X60" s="10"/>
    </row>
    <row r="61" spans="9:24" ht="10.5">
      <c r="I61">
        <v>6</v>
      </c>
      <c r="J61" s="7" t="s">
        <v>8</v>
      </c>
      <c r="K61" s="4">
        <f t="shared" si="5"/>
        <v>0.1411764705882353</v>
      </c>
      <c r="X61" s="10"/>
    </row>
    <row r="62" spans="9:24" ht="10.5">
      <c r="I62">
        <v>7</v>
      </c>
      <c r="J62" s="7" t="s">
        <v>7</v>
      </c>
      <c r="K62" s="4">
        <f t="shared" si="5"/>
        <v>0.15294117647058825</v>
      </c>
      <c r="X62" s="10"/>
    </row>
    <row r="63" spans="9:24" ht="10.5">
      <c r="I63">
        <v>8</v>
      </c>
      <c r="J63" s="7" t="s">
        <v>5</v>
      </c>
      <c r="K63" s="4">
        <f t="shared" si="5"/>
        <v>0.15294117647058825</v>
      </c>
      <c r="X63" s="10"/>
    </row>
    <row r="64" spans="9:24" ht="10.5">
      <c r="I64">
        <v>9</v>
      </c>
      <c r="J64" s="7" t="s">
        <v>4</v>
      </c>
      <c r="K64" s="4">
        <f t="shared" si="5"/>
        <v>0.12941176470588237</v>
      </c>
      <c r="X64" s="10"/>
    </row>
    <row r="65" spans="9:24" ht="10.5">
      <c r="I65">
        <v>10</v>
      </c>
      <c r="J65" s="7" t="s">
        <v>3</v>
      </c>
      <c r="K65" s="4">
        <f t="shared" si="5"/>
        <v>0.09411764705882353</v>
      </c>
      <c r="X65" s="10"/>
    </row>
    <row r="66" spans="9:24" ht="10.5">
      <c r="I66">
        <v>11</v>
      </c>
      <c r="J66" s="7" t="s">
        <v>2</v>
      </c>
      <c r="K66" s="4">
        <f t="shared" si="5"/>
        <v>0.058823529411764705</v>
      </c>
      <c r="X66" s="10"/>
    </row>
    <row r="67" spans="9:24" ht="10.5">
      <c r="I67">
        <v>12</v>
      </c>
      <c r="J67" s="7" t="s">
        <v>1</v>
      </c>
      <c r="K67" s="4">
        <f t="shared" si="5"/>
        <v>0.03529411764705882</v>
      </c>
      <c r="X67" s="10"/>
    </row>
    <row r="68" spans="9:24" ht="10.5">
      <c r="I68">
        <v>13</v>
      </c>
      <c r="J68" s="7" t="s">
        <v>0</v>
      </c>
      <c r="K68" s="4">
        <f t="shared" si="5"/>
        <v>0.011764705882352941</v>
      </c>
      <c r="X68" s="10"/>
    </row>
    <row r="69" spans="10:24" ht="10.5">
      <c r="J69" s="2" t="s">
        <v>25</v>
      </c>
      <c r="K69" s="4">
        <f t="shared" si="5"/>
        <v>0.9999999999999999</v>
      </c>
      <c r="X69" s="10"/>
    </row>
    <row r="70" ht="10.5">
      <c r="X70" s="10"/>
    </row>
    <row r="71" ht="10.5">
      <c r="X71" s="10"/>
    </row>
    <row r="72" ht="10.5">
      <c r="X72" s="10"/>
    </row>
    <row r="73" ht="10.5">
      <c r="X73" s="10"/>
    </row>
    <row r="74" ht="10.5">
      <c r="X74" s="10"/>
    </row>
    <row r="75" ht="10.5">
      <c r="X75" s="10"/>
    </row>
    <row r="76" ht="10.5">
      <c r="X76" s="10"/>
    </row>
    <row r="77" ht="10.5">
      <c r="X77" s="10"/>
    </row>
    <row r="78" ht="10.5">
      <c r="X78" s="10"/>
    </row>
    <row r="79" ht="10.5">
      <c r="X79" s="10"/>
    </row>
    <row r="80" ht="10.5">
      <c r="X80" s="10"/>
    </row>
    <row r="81" ht="10.5">
      <c r="X81" s="10"/>
    </row>
    <row r="82" ht="10.5">
      <c r="X82" s="10"/>
    </row>
    <row r="83" ht="10.5">
      <c r="X83" s="10"/>
    </row>
    <row r="84" ht="10.5">
      <c r="X84" s="10"/>
    </row>
    <row r="85" ht="10.5">
      <c r="X85" s="10"/>
    </row>
    <row r="86" ht="10.5">
      <c r="X86" s="10"/>
    </row>
    <row r="87" ht="10.5">
      <c r="X87" s="10"/>
    </row>
    <row r="88" ht="10.5">
      <c r="X88" s="10"/>
    </row>
    <row r="89" ht="10.5">
      <c r="X89" s="10"/>
    </row>
    <row r="90" ht="10.5">
      <c r="X90" s="10"/>
    </row>
    <row r="91" ht="10.5">
      <c r="X91" s="10"/>
    </row>
    <row r="92" ht="10.5">
      <c r="X92" s="10"/>
    </row>
    <row r="93" ht="12" thickBot="1">
      <c r="X93" s="10"/>
    </row>
    <row r="94" spans="4:25" ht="10.5">
      <c r="D94" s="19" t="s">
        <v>30</v>
      </c>
      <c r="E94" s="12"/>
      <c r="F94" s="12"/>
      <c r="G94" s="58"/>
      <c r="H94" s="21"/>
      <c r="M94" s="66" t="s">
        <v>29</v>
      </c>
      <c r="N94" s="67"/>
      <c r="O94" s="67"/>
      <c r="P94" s="68"/>
      <c r="U94" s="25"/>
      <c r="V94" s="20" t="s">
        <v>6</v>
      </c>
      <c r="W94" s="21"/>
      <c r="X94" s="19" t="s">
        <v>32</v>
      </c>
      <c r="Y94" s="21"/>
    </row>
    <row r="95" spans="4:25" ht="10.5">
      <c r="D95" s="14"/>
      <c r="E95" s="15"/>
      <c r="F95" s="22" t="s">
        <v>0</v>
      </c>
      <c r="G95" s="22" t="s">
        <v>3</v>
      </c>
      <c r="H95" s="23" t="s">
        <v>18</v>
      </c>
      <c r="M95" s="69"/>
      <c r="N95" s="15" t="s">
        <v>16</v>
      </c>
      <c r="O95" s="15" t="s">
        <v>33</v>
      </c>
      <c r="P95" s="70"/>
      <c r="U95" s="41" t="s">
        <v>0</v>
      </c>
      <c r="V95" s="42" t="s">
        <v>3</v>
      </c>
      <c r="W95" s="43" t="s">
        <v>18</v>
      </c>
      <c r="X95" s="41" t="s">
        <v>16</v>
      </c>
      <c r="Y95" s="43"/>
    </row>
    <row r="96" spans="4:25" ht="10.5">
      <c r="D96" s="52"/>
      <c r="E96" s="53" t="s">
        <v>19</v>
      </c>
      <c r="F96" s="54">
        <f aca="true" t="shared" si="6" ref="F96:H101">U181</f>
        <v>43</v>
      </c>
      <c r="G96" s="54">
        <f t="shared" si="6"/>
        <v>42</v>
      </c>
      <c r="H96" s="55">
        <f t="shared" si="6"/>
        <v>85</v>
      </c>
      <c r="M96" s="71" t="s">
        <v>0</v>
      </c>
      <c r="N96" s="16">
        <v>4</v>
      </c>
      <c r="O96" s="15">
        <f>DCOUNT($X$95:$X$180,,N95:N96)</f>
        <v>1</v>
      </c>
      <c r="P96" s="70"/>
      <c r="U96" s="40">
        <v>86</v>
      </c>
      <c r="V96" s="40">
        <v>78</v>
      </c>
      <c r="W96" s="40">
        <v>96</v>
      </c>
      <c r="X96" s="44">
        <v>4</v>
      </c>
      <c r="Y96" s="40" t="str">
        <f>LOOKUP(X96,$A$1:$B$26)</f>
        <v>A</v>
      </c>
    </row>
    <row r="97" spans="4:25" ht="10.5">
      <c r="D97" s="14"/>
      <c r="E97" s="32" t="s">
        <v>11</v>
      </c>
      <c r="F97" s="26">
        <f t="shared" si="6"/>
        <v>64.4186046511628</v>
      </c>
      <c r="G97" s="26">
        <f t="shared" si="6"/>
        <v>61.69047619047619</v>
      </c>
      <c r="H97" s="29">
        <f t="shared" si="6"/>
        <v>63.07058823529412</v>
      </c>
      <c r="M97" s="71"/>
      <c r="N97" s="16" t="s">
        <v>16</v>
      </c>
      <c r="O97" s="15"/>
      <c r="P97" s="70"/>
      <c r="U97" s="40">
        <v>85</v>
      </c>
      <c r="V97" s="40">
        <v>77</v>
      </c>
      <c r="W97" s="40">
        <v>86</v>
      </c>
      <c r="X97" s="44">
        <v>3.67</v>
      </c>
      <c r="Y97" s="40" t="str">
        <f>LOOKUP(X97,$A$1:$B$26)</f>
        <v>A-</v>
      </c>
    </row>
    <row r="98" spans="4:25" ht="10.5">
      <c r="D98" s="14"/>
      <c r="E98" s="32" t="s">
        <v>12</v>
      </c>
      <c r="F98" s="26">
        <f t="shared" si="6"/>
        <v>65</v>
      </c>
      <c r="G98" s="26">
        <f t="shared" si="6"/>
        <v>64</v>
      </c>
      <c r="H98" s="29">
        <f t="shared" si="6"/>
        <v>65</v>
      </c>
      <c r="M98" s="71" t="s">
        <v>1</v>
      </c>
      <c r="N98" s="16">
        <v>3.67</v>
      </c>
      <c r="O98" s="15">
        <f>DCOUNT($X$95:$X$180,,N97:N98)</f>
        <v>3</v>
      </c>
      <c r="P98" s="70"/>
      <c r="U98" s="40">
        <v>80</v>
      </c>
      <c r="V98" s="40">
        <v>76</v>
      </c>
      <c r="W98" s="40">
        <v>86</v>
      </c>
      <c r="X98" s="44">
        <v>3.67</v>
      </c>
      <c r="Y98" s="40" t="str">
        <f>LOOKUP(X98,$A$1:$B$26)</f>
        <v>A-</v>
      </c>
    </row>
    <row r="99" spans="4:25" ht="10.5">
      <c r="D99" s="14"/>
      <c r="E99" s="32" t="s">
        <v>20</v>
      </c>
      <c r="F99" s="26">
        <f t="shared" si="6"/>
        <v>15.466142065414932</v>
      </c>
      <c r="G99" s="26">
        <f t="shared" si="6"/>
        <v>13.400924786505051</v>
      </c>
      <c r="H99" s="29">
        <f t="shared" si="6"/>
        <v>14.4615979451114</v>
      </c>
      <c r="M99" s="71"/>
      <c r="N99" s="16" t="s">
        <v>16</v>
      </c>
      <c r="O99" s="15"/>
      <c r="P99" s="70"/>
      <c r="U99" s="40">
        <v>78</v>
      </c>
      <c r="V99" s="40">
        <v>72</v>
      </c>
      <c r="W99" s="40">
        <v>85</v>
      </c>
      <c r="X99" s="44">
        <v>3.67</v>
      </c>
      <c r="Y99" s="40" t="str">
        <f>LOOKUP(X99,$A$1:$B$26)</f>
        <v>A-</v>
      </c>
    </row>
    <row r="100" spans="4:25" ht="10.5">
      <c r="D100" s="14"/>
      <c r="E100" s="32" t="s">
        <v>21</v>
      </c>
      <c r="F100" s="30">
        <f t="shared" si="6"/>
        <v>0.24008812592521372</v>
      </c>
      <c r="G100" s="30">
        <f t="shared" si="6"/>
        <v>0.21722842185766583</v>
      </c>
      <c r="H100" s="31">
        <f t="shared" si="6"/>
        <v>0.22929226363261873</v>
      </c>
      <c r="M100" s="71" t="s">
        <v>2</v>
      </c>
      <c r="N100" s="16">
        <v>3.33</v>
      </c>
      <c r="O100" s="15">
        <f>DCOUNT($X$95:$X$180,,N99:N100)</f>
        <v>5</v>
      </c>
      <c r="P100" s="70"/>
      <c r="U100" s="40">
        <v>72</v>
      </c>
      <c r="V100" s="40">
        <v>68</v>
      </c>
      <c r="W100" s="40">
        <v>83</v>
      </c>
      <c r="X100" s="44">
        <v>3.33</v>
      </c>
      <c r="Y100" s="40" t="str">
        <f>LOOKUP(X100,$A$1:$B$26)</f>
        <v>B+</v>
      </c>
    </row>
    <row r="101" spans="4:25" ht="10.5">
      <c r="D101" s="24"/>
      <c r="E101" s="27" t="s">
        <v>23</v>
      </c>
      <c r="F101" s="17">
        <f t="shared" si="6"/>
        <v>59</v>
      </c>
      <c r="G101" s="17">
        <f t="shared" si="6"/>
        <v>72</v>
      </c>
      <c r="H101" s="18">
        <f t="shared" si="6"/>
        <v>72</v>
      </c>
      <c r="M101" s="71"/>
      <c r="N101" s="16" t="s">
        <v>16</v>
      </c>
      <c r="O101" s="15"/>
      <c r="P101" s="70"/>
      <c r="U101" s="40">
        <v>71</v>
      </c>
      <c r="V101" s="40">
        <v>67</v>
      </c>
      <c r="W101" s="40">
        <v>80</v>
      </c>
      <c r="X101" s="44">
        <v>3.33</v>
      </c>
      <c r="Y101" s="40" t="str">
        <f>LOOKUP(X101,$A$1:$B$26)</f>
        <v>B+</v>
      </c>
    </row>
    <row r="102" spans="13:27" ht="10.5">
      <c r="M102" s="71" t="s">
        <v>3</v>
      </c>
      <c r="N102" s="16">
        <v>3</v>
      </c>
      <c r="O102" s="15">
        <f>DCOUNT($X$95:$X$180,,N101:N102)</f>
        <v>8</v>
      </c>
      <c r="P102" s="70"/>
      <c r="U102" s="40">
        <v>70</v>
      </c>
      <c r="V102" s="40">
        <v>65</v>
      </c>
      <c r="W102" s="40">
        <v>80</v>
      </c>
      <c r="X102" s="44">
        <v>3.33</v>
      </c>
      <c r="Y102" s="40" t="str">
        <f>LOOKUP(X102,$A$1:$B$26)</f>
        <v>B+</v>
      </c>
      <c r="AA102" s="2"/>
    </row>
    <row r="103" spans="5:25" ht="10.5">
      <c r="E103" s="11"/>
      <c r="F103" s="12"/>
      <c r="G103" s="56" t="s">
        <v>26</v>
      </c>
      <c r="H103" s="13" t="s">
        <v>27</v>
      </c>
      <c r="M103" s="71"/>
      <c r="N103" s="16" t="s">
        <v>16</v>
      </c>
      <c r="O103" s="15"/>
      <c r="P103" s="70"/>
      <c r="U103" s="40">
        <v>69</v>
      </c>
      <c r="V103" s="40">
        <v>60</v>
      </c>
      <c r="W103" s="40">
        <v>80</v>
      </c>
      <c r="X103" s="44">
        <v>3.33</v>
      </c>
      <c r="Y103" s="40" t="str">
        <f>LOOKUP(X103,$A$1:$B$26)</f>
        <v>B+</v>
      </c>
    </row>
    <row r="104" spans="5:25" ht="10.5">
      <c r="E104" s="14">
        <v>1</v>
      </c>
      <c r="F104" s="38" t="s">
        <v>15</v>
      </c>
      <c r="G104" s="39">
        <f aca="true" t="shared" si="7" ref="G104:G116">H104/$H$117</f>
        <v>0</v>
      </c>
      <c r="H104" s="40">
        <f>$O$120</f>
        <v>0</v>
      </c>
      <c r="M104" s="71" t="s">
        <v>4</v>
      </c>
      <c r="N104" s="16">
        <v>2.67</v>
      </c>
      <c r="O104" s="15">
        <f>DCOUNT($X$95:$X$180,,N103:N104)</f>
        <v>11</v>
      </c>
      <c r="P104" s="70"/>
      <c r="U104" s="40">
        <v>65</v>
      </c>
      <c r="V104" s="40">
        <v>57</v>
      </c>
      <c r="W104" s="40">
        <v>79</v>
      </c>
      <c r="X104" s="44">
        <v>3.33</v>
      </c>
      <c r="Y104" s="40" t="str">
        <f>LOOKUP(X104,$A$1:$B$26)</f>
        <v>B+</v>
      </c>
    </row>
    <row r="105" spans="5:25" ht="10.5">
      <c r="E105" s="14">
        <v>2</v>
      </c>
      <c r="F105" s="38" t="s">
        <v>14</v>
      </c>
      <c r="G105" s="39">
        <f t="shared" si="7"/>
        <v>0.023529411764705882</v>
      </c>
      <c r="H105" s="40">
        <f>$O$118</f>
        <v>2</v>
      </c>
      <c r="M105" s="71"/>
      <c r="N105" s="16" t="s">
        <v>16</v>
      </c>
      <c r="O105" s="15"/>
      <c r="P105" s="70"/>
      <c r="U105" s="40">
        <v>64</v>
      </c>
      <c r="V105" s="40">
        <v>55</v>
      </c>
      <c r="W105" s="40">
        <v>78</v>
      </c>
      <c r="X105" s="44">
        <v>3</v>
      </c>
      <c r="Y105" s="40" t="str">
        <f>LOOKUP(X105,$A$1:$B$26)</f>
        <v>B</v>
      </c>
    </row>
    <row r="106" spans="5:25" ht="10.5">
      <c r="E106" s="14">
        <v>3</v>
      </c>
      <c r="F106" s="38" t="s">
        <v>13</v>
      </c>
      <c r="G106" s="39">
        <f t="shared" si="7"/>
        <v>0.023529411764705882</v>
      </c>
      <c r="H106" s="40">
        <f>$O$116</f>
        <v>2</v>
      </c>
      <c r="M106" s="71" t="s">
        <v>5</v>
      </c>
      <c r="N106" s="16">
        <v>2.33</v>
      </c>
      <c r="O106" s="15">
        <f>DCOUNT($X$95:$X$180,,N105:N106)</f>
        <v>13</v>
      </c>
      <c r="P106" s="70"/>
      <c r="U106" s="40">
        <v>64</v>
      </c>
      <c r="V106" s="40">
        <v>52</v>
      </c>
      <c r="W106" s="40">
        <v>78</v>
      </c>
      <c r="X106" s="44">
        <v>3</v>
      </c>
      <c r="Y106" s="40" t="str">
        <f>LOOKUP(X106,$A$1:$B$26)</f>
        <v>B</v>
      </c>
    </row>
    <row r="107" spans="5:25" ht="10.5">
      <c r="E107" s="14">
        <v>4</v>
      </c>
      <c r="F107" s="38" t="s">
        <v>10</v>
      </c>
      <c r="G107" s="39">
        <f t="shared" si="7"/>
        <v>0.07058823529411765</v>
      </c>
      <c r="H107" s="40">
        <f>$O$114</f>
        <v>6</v>
      </c>
      <c r="M107" s="71"/>
      <c r="N107" s="16" t="s">
        <v>16</v>
      </c>
      <c r="O107" s="15"/>
      <c r="P107" s="70"/>
      <c r="U107" s="40">
        <v>60</v>
      </c>
      <c r="V107" s="40">
        <v>52</v>
      </c>
      <c r="W107" s="40">
        <v>78</v>
      </c>
      <c r="X107" s="44">
        <v>3</v>
      </c>
      <c r="Y107" s="40" t="str">
        <f>LOOKUP(X107,$A$1:$B$26)</f>
        <v>B</v>
      </c>
    </row>
    <row r="108" spans="5:25" ht="10.5">
      <c r="E108" s="14">
        <v>5</v>
      </c>
      <c r="F108" s="38" t="s">
        <v>9</v>
      </c>
      <c r="G108" s="39">
        <f t="shared" si="7"/>
        <v>0.10588235294117647</v>
      </c>
      <c r="H108" s="40">
        <f>$O$112</f>
        <v>9</v>
      </c>
      <c r="M108" s="71" t="s">
        <v>7</v>
      </c>
      <c r="N108" s="16">
        <v>2</v>
      </c>
      <c r="O108" s="15">
        <f>DCOUNT($X$95:$X$180,,N107:N108)</f>
        <v>13</v>
      </c>
      <c r="P108" s="70"/>
      <c r="U108" s="40">
        <v>59</v>
      </c>
      <c r="V108" s="40">
        <v>50</v>
      </c>
      <c r="W108" s="40">
        <v>78</v>
      </c>
      <c r="X108" s="44">
        <v>3</v>
      </c>
      <c r="Y108" s="40" t="str">
        <f>LOOKUP(X108,$A$1:$B$26)</f>
        <v>B</v>
      </c>
    </row>
    <row r="109" spans="5:25" ht="10.5">
      <c r="E109" s="14">
        <v>6</v>
      </c>
      <c r="F109" s="38" t="s">
        <v>8</v>
      </c>
      <c r="G109" s="39">
        <f t="shared" si="7"/>
        <v>0.1411764705882353</v>
      </c>
      <c r="H109" s="40">
        <f>$O$110</f>
        <v>12</v>
      </c>
      <c r="M109" s="71"/>
      <c r="N109" s="16" t="s">
        <v>16</v>
      </c>
      <c r="O109" s="15"/>
      <c r="P109" s="70"/>
      <c r="U109" s="40">
        <v>59</v>
      </c>
      <c r="V109" s="40">
        <v>22</v>
      </c>
      <c r="W109" s="40">
        <v>77</v>
      </c>
      <c r="X109" s="44">
        <v>3</v>
      </c>
      <c r="Y109" s="40" t="str">
        <f>LOOKUP(X109,$A$1:$B$26)</f>
        <v>B</v>
      </c>
    </row>
    <row r="110" spans="5:25" ht="10.5">
      <c r="E110" s="14">
        <v>7</v>
      </c>
      <c r="F110" s="38" t="s">
        <v>7</v>
      </c>
      <c r="G110" s="39">
        <f t="shared" si="7"/>
        <v>0.15294117647058825</v>
      </c>
      <c r="H110" s="40">
        <f>$O$108</f>
        <v>13</v>
      </c>
      <c r="M110" s="71" t="s">
        <v>8</v>
      </c>
      <c r="N110" s="16">
        <v>1.67</v>
      </c>
      <c r="O110" s="15">
        <f>DCOUNT($X$95:$X$180,,N109:N110)</f>
        <v>12</v>
      </c>
      <c r="P110" s="70"/>
      <c r="U110" s="40">
        <v>46</v>
      </c>
      <c r="V110" s="40">
        <v>83</v>
      </c>
      <c r="W110" s="40">
        <v>77</v>
      </c>
      <c r="X110" s="44">
        <v>3</v>
      </c>
      <c r="Y110" s="40" t="str">
        <f>LOOKUP(X110,$A$1:$B$26)</f>
        <v>B</v>
      </c>
    </row>
    <row r="111" spans="5:25" ht="10.5">
      <c r="E111" s="14">
        <v>8</v>
      </c>
      <c r="F111" s="38" t="s">
        <v>5</v>
      </c>
      <c r="G111" s="39">
        <f t="shared" si="7"/>
        <v>0.15294117647058825</v>
      </c>
      <c r="H111" s="40">
        <f>$O$106</f>
        <v>13</v>
      </c>
      <c r="M111" s="71"/>
      <c r="N111" s="16" t="s">
        <v>16</v>
      </c>
      <c r="O111" s="15"/>
      <c r="P111" s="70"/>
      <c r="U111" s="40">
        <v>80</v>
      </c>
      <c r="V111" s="40">
        <v>78</v>
      </c>
      <c r="W111" s="40">
        <v>76</v>
      </c>
      <c r="X111" s="44">
        <v>3</v>
      </c>
      <c r="Y111" s="40" t="str">
        <f>LOOKUP(X111,$A$1:$B$26)</f>
        <v>B</v>
      </c>
    </row>
    <row r="112" spans="5:25" ht="10.5">
      <c r="E112" s="14">
        <v>9</v>
      </c>
      <c r="F112" s="38" t="s">
        <v>4</v>
      </c>
      <c r="G112" s="39">
        <f t="shared" si="7"/>
        <v>0.12941176470588237</v>
      </c>
      <c r="H112" s="40">
        <f>$O$104</f>
        <v>11</v>
      </c>
      <c r="M112" s="71" t="s">
        <v>9</v>
      </c>
      <c r="N112" s="16">
        <v>1.33</v>
      </c>
      <c r="O112" s="15">
        <f>DCOUNT($X$95:$X$180,,N111:N112)</f>
        <v>9</v>
      </c>
      <c r="P112" s="70"/>
      <c r="U112" s="40">
        <v>79</v>
      </c>
      <c r="V112" s="40">
        <v>74</v>
      </c>
      <c r="W112" s="40">
        <v>76</v>
      </c>
      <c r="X112" s="44">
        <v>3</v>
      </c>
      <c r="Y112" s="40" t="str">
        <f>LOOKUP(X112,$A$1:$B$26)</f>
        <v>B</v>
      </c>
    </row>
    <row r="113" spans="5:25" ht="10.5">
      <c r="E113" s="14">
        <v>10</v>
      </c>
      <c r="F113" s="38" t="s">
        <v>3</v>
      </c>
      <c r="G113" s="39">
        <f t="shared" si="7"/>
        <v>0.09411764705882353</v>
      </c>
      <c r="H113" s="40">
        <f>$O$102</f>
        <v>8</v>
      </c>
      <c r="M113" s="71"/>
      <c r="N113" s="16" t="s">
        <v>16</v>
      </c>
      <c r="O113" s="15"/>
      <c r="P113" s="70"/>
      <c r="U113" s="40">
        <v>77</v>
      </c>
      <c r="V113" s="40">
        <v>70</v>
      </c>
      <c r="W113" s="40">
        <v>75</v>
      </c>
      <c r="X113" s="44">
        <v>2.67</v>
      </c>
      <c r="Y113" s="40" t="str">
        <f>LOOKUP(X113,$A$1:$B$26)</f>
        <v>B-</v>
      </c>
    </row>
    <row r="114" spans="5:25" ht="10.5">
      <c r="E114" s="14">
        <v>11</v>
      </c>
      <c r="F114" s="38" t="s">
        <v>2</v>
      </c>
      <c r="G114" s="39">
        <f t="shared" si="7"/>
        <v>0.058823529411764705</v>
      </c>
      <c r="H114" s="40">
        <f>$O$100</f>
        <v>5</v>
      </c>
      <c r="M114" s="71" t="s">
        <v>10</v>
      </c>
      <c r="N114" s="16">
        <v>1</v>
      </c>
      <c r="O114" s="15">
        <f>DCOUNT($X$95:$X$180,,N113:N114)</f>
        <v>6</v>
      </c>
      <c r="P114" s="70"/>
      <c r="U114" s="40">
        <v>69</v>
      </c>
      <c r="V114" s="40">
        <v>66</v>
      </c>
      <c r="W114" s="40">
        <v>74</v>
      </c>
      <c r="X114" s="44">
        <v>2.67</v>
      </c>
      <c r="Y114" s="40" t="str">
        <f>LOOKUP(X114,$A$1:$B$26)</f>
        <v>B-</v>
      </c>
    </row>
    <row r="115" spans="5:25" ht="10.5">
      <c r="E115" s="14">
        <v>12</v>
      </c>
      <c r="F115" s="38" t="s">
        <v>1</v>
      </c>
      <c r="G115" s="39">
        <f t="shared" si="7"/>
        <v>0.03529411764705882</v>
      </c>
      <c r="H115" s="40">
        <f>$O$98</f>
        <v>3</v>
      </c>
      <c r="M115" s="71"/>
      <c r="N115" s="16" t="s">
        <v>16</v>
      </c>
      <c r="O115" s="15"/>
      <c r="P115" s="70"/>
      <c r="U115" s="40">
        <v>68</v>
      </c>
      <c r="V115" s="40">
        <v>66</v>
      </c>
      <c r="W115" s="40">
        <v>74</v>
      </c>
      <c r="X115" s="44">
        <v>2.67</v>
      </c>
      <c r="Y115" s="40" t="str">
        <f>LOOKUP(X115,$A$1:$B$26)</f>
        <v>B-</v>
      </c>
    </row>
    <row r="116" spans="5:25" ht="10.5">
      <c r="E116" s="14">
        <v>13</v>
      </c>
      <c r="F116" s="38" t="s">
        <v>0</v>
      </c>
      <c r="G116" s="39">
        <f t="shared" si="7"/>
        <v>0.011764705882352941</v>
      </c>
      <c r="H116" s="40">
        <f>$O$96</f>
        <v>1</v>
      </c>
      <c r="M116" s="71" t="s">
        <v>13</v>
      </c>
      <c r="N116" s="16">
        <v>0.67</v>
      </c>
      <c r="O116" s="15">
        <f>DCOUNT($X$95:$X$180,,N115:N116)</f>
        <v>2</v>
      </c>
      <c r="P116" s="70"/>
      <c r="U116" s="40">
        <v>65</v>
      </c>
      <c r="V116" s="40">
        <v>63</v>
      </c>
      <c r="W116" s="40">
        <v>74</v>
      </c>
      <c r="X116" s="44">
        <v>2.67</v>
      </c>
      <c r="Y116" s="40" t="str">
        <f>LOOKUP(X116,$A$1:$B$26)</f>
        <v>B-</v>
      </c>
    </row>
    <row r="117" spans="5:25" ht="10.5">
      <c r="E117" s="24"/>
      <c r="F117" s="27" t="s">
        <v>25</v>
      </c>
      <c r="G117" s="28">
        <f>SUM(G104:G116)</f>
        <v>0.9999999999999999</v>
      </c>
      <c r="H117" s="18">
        <f>SUM(H104:H116)</f>
        <v>85</v>
      </c>
      <c r="M117" s="71"/>
      <c r="N117" s="16" t="s">
        <v>16</v>
      </c>
      <c r="O117" s="15"/>
      <c r="P117" s="70"/>
      <c r="U117" s="40">
        <v>61</v>
      </c>
      <c r="V117" s="40">
        <v>62</v>
      </c>
      <c r="W117" s="40">
        <v>72</v>
      </c>
      <c r="X117" s="44">
        <v>2.67</v>
      </c>
      <c r="Y117" s="40" t="str">
        <f>LOOKUP(X117,$A$1:$B$26)</f>
        <v>B-</v>
      </c>
    </row>
    <row r="118" spans="13:25" ht="10.5">
      <c r="M118" s="71" t="s">
        <v>14</v>
      </c>
      <c r="N118" s="16">
        <v>0.33</v>
      </c>
      <c r="O118" s="15">
        <f>DCOUNT($X$95:$X$180,,N117:N118)</f>
        <v>2</v>
      </c>
      <c r="P118" s="70"/>
      <c r="U118" s="40">
        <v>60</v>
      </c>
      <c r="V118" s="40">
        <v>60</v>
      </c>
      <c r="W118" s="40">
        <v>72</v>
      </c>
      <c r="X118" s="44">
        <v>2.67</v>
      </c>
      <c r="Y118" s="40" t="str">
        <f>LOOKUP(X118,$A$1:$B$26)</f>
        <v>B-</v>
      </c>
    </row>
    <row r="119" spans="8:25" ht="12">
      <c r="H119" s="3" t="s">
        <v>43</v>
      </c>
      <c r="M119" s="71"/>
      <c r="N119" s="16" t="s">
        <v>16</v>
      </c>
      <c r="O119" s="15"/>
      <c r="P119" s="70"/>
      <c r="U119" s="40">
        <v>59</v>
      </c>
      <c r="V119" s="40">
        <v>56</v>
      </c>
      <c r="W119" s="40">
        <v>72</v>
      </c>
      <c r="X119" s="44">
        <v>2.67</v>
      </c>
      <c r="Y119" s="40" t="str">
        <f>LOOKUP(X119,$A$1:$B$26)</f>
        <v>B-</v>
      </c>
    </row>
    <row r="120" spans="3:25" ht="12">
      <c r="C120" s="75">
        <v>1</v>
      </c>
      <c r="D120" s="76" t="s">
        <v>34</v>
      </c>
      <c r="E120" s="76"/>
      <c r="F120" s="76"/>
      <c r="M120" s="71" t="s">
        <v>15</v>
      </c>
      <c r="N120" s="16">
        <v>0</v>
      </c>
      <c r="O120" s="15">
        <f>DCOUNT($X$95:$X$180,,N119:N120)</f>
        <v>0</v>
      </c>
      <c r="P120" s="70"/>
      <c r="U120" s="40">
        <v>55</v>
      </c>
      <c r="V120" s="40">
        <v>52</v>
      </c>
      <c r="W120" s="40">
        <v>72</v>
      </c>
      <c r="X120" s="44">
        <v>2.67</v>
      </c>
      <c r="Y120" s="40" t="str">
        <f>LOOKUP(X120,$A$1:$B$26)</f>
        <v>B-</v>
      </c>
    </row>
    <row r="121" spans="3:25" ht="12">
      <c r="C121" s="75"/>
      <c r="D121" s="76" t="s">
        <v>35</v>
      </c>
      <c r="E121" s="76"/>
      <c r="F121" s="76"/>
      <c r="M121" s="71"/>
      <c r="N121" s="15"/>
      <c r="O121" s="15"/>
      <c r="P121" s="70"/>
      <c r="U121" s="40">
        <v>53</v>
      </c>
      <c r="V121" s="40">
        <v>52</v>
      </c>
      <c r="W121" s="40">
        <v>72</v>
      </c>
      <c r="X121" s="44">
        <v>2.67</v>
      </c>
      <c r="Y121" s="40" t="str">
        <f>LOOKUP(X121,$A$1:$B$26)</f>
        <v>B-</v>
      </c>
    </row>
    <row r="122" spans="3:25" ht="12.75" thickBot="1">
      <c r="C122" s="75"/>
      <c r="D122" s="76" t="s">
        <v>36</v>
      </c>
      <c r="E122" s="76"/>
      <c r="F122" s="76"/>
      <c r="M122" s="72"/>
      <c r="N122" s="73" t="s">
        <v>24</v>
      </c>
      <c r="O122" s="73">
        <f>SUM(O96:O120)</f>
        <v>85</v>
      </c>
      <c r="P122" s="74"/>
      <c r="U122" s="40">
        <v>50</v>
      </c>
      <c r="V122" s="40">
        <v>38</v>
      </c>
      <c r="W122" s="40">
        <v>71</v>
      </c>
      <c r="X122" s="44">
        <v>2.67</v>
      </c>
      <c r="Y122" s="40" t="str">
        <f>LOOKUP(X122,$A$1:$B$26)</f>
        <v>B-</v>
      </c>
    </row>
    <row r="123" spans="3:25" ht="12">
      <c r="C123" s="75">
        <v>2</v>
      </c>
      <c r="D123" s="76" t="s">
        <v>37</v>
      </c>
      <c r="U123" s="40">
        <v>48</v>
      </c>
      <c r="V123" s="40">
        <v>78</v>
      </c>
      <c r="W123" s="40">
        <v>71</v>
      </c>
      <c r="X123" s="44">
        <v>2.67</v>
      </c>
      <c r="Y123" s="40" t="str">
        <f>LOOKUP(X123,$A$1:$B$26)</f>
        <v>B-</v>
      </c>
    </row>
    <row r="124" spans="3:25" ht="12">
      <c r="C124" s="75">
        <v>3</v>
      </c>
      <c r="D124" s="76" t="s">
        <v>38</v>
      </c>
      <c r="U124" s="40">
        <v>96</v>
      </c>
      <c r="V124" s="40">
        <v>75</v>
      </c>
      <c r="W124" s="40">
        <v>70</v>
      </c>
      <c r="X124" s="44">
        <v>2.33</v>
      </c>
      <c r="Y124" s="40" t="str">
        <f>LOOKUP(X124,$A$1:$B$26)</f>
        <v>C+</v>
      </c>
    </row>
    <row r="125" spans="3:25" ht="12">
      <c r="C125" s="75">
        <v>4</v>
      </c>
      <c r="D125" s="76" t="s">
        <v>39</v>
      </c>
      <c r="U125" s="40">
        <v>86</v>
      </c>
      <c r="V125" s="40">
        <v>74</v>
      </c>
      <c r="W125" s="40">
        <v>70</v>
      </c>
      <c r="X125" s="44">
        <v>2.33</v>
      </c>
      <c r="Y125" s="40" t="str">
        <f>LOOKUP(X125,$A$1:$B$26)</f>
        <v>C+</v>
      </c>
    </row>
    <row r="126" spans="3:25" ht="12">
      <c r="C126" s="75">
        <v>5</v>
      </c>
      <c r="D126" s="76" t="s">
        <v>40</v>
      </c>
      <c r="U126" s="40">
        <v>80</v>
      </c>
      <c r="V126" s="40">
        <v>72</v>
      </c>
      <c r="W126" s="40">
        <v>69</v>
      </c>
      <c r="X126" s="44">
        <v>2.33</v>
      </c>
      <c r="Y126" s="40" t="str">
        <f>LOOKUP(X126,$A$1:$B$26)</f>
        <v>C+</v>
      </c>
    </row>
    <row r="127" spans="3:25" ht="12">
      <c r="C127" s="75"/>
      <c r="D127" s="76" t="s">
        <v>41</v>
      </c>
      <c r="U127" s="40">
        <v>76</v>
      </c>
      <c r="V127" s="40">
        <v>72</v>
      </c>
      <c r="W127" s="40">
        <v>69</v>
      </c>
      <c r="X127" s="44">
        <v>2.33</v>
      </c>
      <c r="Y127" s="40" t="str">
        <f>LOOKUP(X127,$A$1:$B$26)</f>
        <v>C+</v>
      </c>
    </row>
    <row r="128" spans="3:25" ht="12">
      <c r="C128" s="75"/>
      <c r="D128" s="76" t="s">
        <v>42</v>
      </c>
      <c r="U128" s="40">
        <v>74</v>
      </c>
      <c r="V128" s="40">
        <v>72</v>
      </c>
      <c r="W128" s="40">
        <v>68</v>
      </c>
      <c r="X128" s="44">
        <v>2.33</v>
      </c>
      <c r="Y128" s="40" t="str">
        <f>LOOKUP(X128,$A$1:$B$26)</f>
        <v>C+</v>
      </c>
    </row>
    <row r="129" spans="3:25" ht="10.5">
      <c r="C129" s="59"/>
      <c r="U129" s="40">
        <v>71</v>
      </c>
      <c r="V129" s="40">
        <v>68</v>
      </c>
      <c r="W129" s="40">
        <v>68</v>
      </c>
      <c r="X129" s="44">
        <v>2.33</v>
      </c>
      <c r="Y129" s="40" t="str">
        <f>LOOKUP(X129,$A$1:$B$26)</f>
        <v>C+</v>
      </c>
    </row>
    <row r="130" spans="21:25" ht="10.5">
      <c r="U130" s="40">
        <v>67</v>
      </c>
      <c r="V130" s="40">
        <v>66</v>
      </c>
      <c r="W130" s="40">
        <v>68</v>
      </c>
      <c r="X130" s="44">
        <v>2.33</v>
      </c>
      <c r="Y130" s="40" t="str">
        <f>LOOKUP(X130,$A$1:$B$26)</f>
        <v>C+</v>
      </c>
    </row>
    <row r="131" spans="21:25" ht="10.5">
      <c r="U131" s="40">
        <v>66</v>
      </c>
      <c r="V131" s="40">
        <v>61</v>
      </c>
      <c r="W131" s="40">
        <v>67</v>
      </c>
      <c r="X131" s="44">
        <v>2.33</v>
      </c>
      <c r="Y131" s="40" t="str">
        <f>LOOKUP(X131,$A$1:$B$26)</f>
        <v>C+</v>
      </c>
    </row>
    <row r="132" spans="21:25" ht="10.5">
      <c r="U132" s="40">
        <v>59</v>
      </c>
      <c r="V132" s="40">
        <v>58</v>
      </c>
      <c r="W132" s="40">
        <v>67</v>
      </c>
      <c r="X132" s="44">
        <v>2.33</v>
      </c>
      <c r="Y132" s="40" t="str">
        <f>LOOKUP(X132,$A$1:$B$26)</f>
        <v>C+</v>
      </c>
    </row>
    <row r="133" spans="21:25" ht="10.5">
      <c r="U133" s="40">
        <v>58</v>
      </c>
      <c r="V133" s="40">
        <v>54</v>
      </c>
      <c r="W133" s="40">
        <v>66</v>
      </c>
      <c r="X133" s="44">
        <v>2.33</v>
      </c>
      <c r="Y133" s="40" t="str">
        <f>LOOKUP(X133,$A$1:$B$26)</f>
        <v>C+</v>
      </c>
    </row>
    <row r="134" spans="21:25" ht="10.5">
      <c r="U134" s="40">
        <v>54</v>
      </c>
      <c r="V134" s="40">
        <v>50</v>
      </c>
      <c r="W134" s="40">
        <v>66</v>
      </c>
      <c r="X134" s="44">
        <v>2.33</v>
      </c>
      <c r="Y134" s="40" t="str">
        <f>LOOKUP(X134,$A$1:$B$26)</f>
        <v>C+</v>
      </c>
    </row>
    <row r="135" spans="21:25" ht="10.5">
      <c r="U135" s="40">
        <v>53</v>
      </c>
      <c r="V135" s="40">
        <v>49</v>
      </c>
      <c r="W135" s="40">
        <v>66</v>
      </c>
      <c r="X135" s="44">
        <v>2.33</v>
      </c>
      <c r="Y135" s="40" t="str">
        <f>LOOKUP(X135,$A$1:$B$26)</f>
        <v>C+</v>
      </c>
    </row>
    <row r="136" spans="21:25" ht="10.5">
      <c r="U136" s="40">
        <v>30</v>
      </c>
      <c r="V136" s="40">
        <v>39</v>
      </c>
      <c r="W136" s="40">
        <v>66</v>
      </c>
      <c r="X136" s="44">
        <v>2.33</v>
      </c>
      <c r="Y136" s="40" t="str">
        <f>LOOKUP(X136,$A$1:$B$26)</f>
        <v>C+</v>
      </c>
    </row>
    <row r="137" spans="21:25" ht="10.5">
      <c r="U137" s="40">
        <v>26</v>
      </c>
      <c r="V137" s="40">
        <v>32</v>
      </c>
      <c r="W137" s="40">
        <v>65</v>
      </c>
      <c r="X137" s="44">
        <v>2</v>
      </c>
      <c r="Y137" s="40" t="str">
        <f>LOOKUP(X137,$A$1:$B$26)</f>
        <v>C</v>
      </c>
    </row>
    <row r="138" spans="21:25" ht="10.5">
      <c r="U138" s="40">
        <v>22</v>
      </c>
      <c r="V138" s="40"/>
      <c r="W138" s="40">
        <v>65</v>
      </c>
      <c r="X138" s="44">
        <v>2</v>
      </c>
      <c r="Y138" s="40" t="str">
        <f>LOOKUP(X138,$A$1:$B$26)</f>
        <v>C</v>
      </c>
    </row>
    <row r="139" spans="21:25" ht="10.5">
      <c r="U139" s="40"/>
      <c r="V139" s="40"/>
      <c r="W139" s="40">
        <v>65</v>
      </c>
      <c r="X139" s="44">
        <v>2</v>
      </c>
      <c r="Y139" s="40" t="str">
        <f>LOOKUP(X139,$A$1:$B$26)</f>
        <v>C</v>
      </c>
    </row>
    <row r="140" spans="21:25" ht="10.5">
      <c r="U140" s="40"/>
      <c r="V140" s="40"/>
      <c r="W140" s="40">
        <v>64</v>
      </c>
      <c r="X140" s="44">
        <v>2</v>
      </c>
      <c r="Y140" s="40" t="str">
        <f>LOOKUP(X140,$A$1:$B$26)</f>
        <v>C</v>
      </c>
    </row>
    <row r="141" spans="21:25" ht="10.5">
      <c r="U141" s="40"/>
      <c r="V141" s="40"/>
      <c r="W141" s="40">
        <v>64</v>
      </c>
      <c r="X141" s="44">
        <v>2</v>
      </c>
      <c r="Y141" s="40" t="str">
        <f>LOOKUP(X141,$A$1:$B$26)</f>
        <v>C</v>
      </c>
    </row>
    <row r="142" spans="21:25" ht="10.5">
      <c r="U142" s="40"/>
      <c r="V142" s="40"/>
      <c r="W142" s="40">
        <v>63</v>
      </c>
      <c r="X142" s="44">
        <v>2</v>
      </c>
      <c r="Y142" s="40" t="str">
        <f>LOOKUP(X142,$A$1:$B$26)</f>
        <v>C</v>
      </c>
    </row>
    <row r="143" spans="21:25" ht="10.5">
      <c r="U143" s="40"/>
      <c r="V143" s="40"/>
      <c r="W143" s="40">
        <v>62</v>
      </c>
      <c r="X143" s="44">
        <v>2</v>
      </c>
      <c r="Y143" s="40" t="str">
        <f>LOOKUP(X143,$A$1:$B$26)</f>
        <v>C</v>
      </c>
    </row>
    <row r="144" spans="21:25" ht="10.5">
      <c r="U144" s="40"/>
      <c r="V144" s="40"/>
      <c r="W144" s="40">
        <v>61</v>
      </c>
      <c r="X144" s="44">
        <v>2</v>
      </c>
      <c r="Y144" s="40" t="str">
        <f>LOOKUP(X144,$A$1:$B$26)</f>
        <v>C</v>
      </c>
    </row>
    <row r="145" spans="21:25" ht="10.5">
      <c r="U145" s="40"/>
      <c r="V145" s="40"/>
      <c r="W145" s="40">
        <v>61</v>
      </c>
      <c r="X145" s="44">
        <v>2</v>
      </c>
      <c r="Y145" s="40" t="str">
        <f>LOOKUP(X145,$A$1:$B$26)</f>
        <v>C</v>
      </c>
    </row>
    <row r="146" spans="21:25" ht="10.5">
      <c r="U146" s="40"/>
      <c r="V146" s="40"/>
      <c r="W146" s="40">
        <v>60</v>
      </c>
      <c r="X146" s="44">
        <v>2</v>
      </c>
      <c r="Y146" s="40" t="str">
        <f>LOOKUP(X146,$A$1:$B$26)</f>
        <v>C</v>
      </c>
    </row>
    <row r="147" spans="21:25" ht="10.5">
      <c r="U147" s="40"/>
      <c r="V147" s="40"/>
      <c r="W147" s="40">
        <v>60</v>
      </c>
      <c r="X147" s="44">
        <v>2</v>
      </c>
      <c r="Y147" s="40" t="str">
        <f>LOOKUP(X147,$A$1:$B$26)</f>
        <v>C</v>
      </c>
    </row>
    <row r="148" spans="21:25" ht="10.5">
      <c r="U148" s="40"/>
      <c r="V148" s="40"/>
      <c r="W148" s="40">
        <v>60</v>
      </c>
      <c r="X148" s="44">
        <v>2</v>
      </c>
      <c r="Y148" s="40" t="str">
        <f>LOOKUP(X148,$A$1:$B$26)</f>
        <v>C</v>
      </c>
    </row>
    <row r="149" spans="21:25" ht="10.5">
      <c r="U149" s="40"/>
      <c r="V149" s="40"/>
      <c r="W149" s="40">
        <v>60</v>
      </c>
      <c r="X149" s="44">
        <v>2</v>
      </c>
      <c r="Y149" s="40" t="str">
        <f>LOOKUP(X149,$A$1:$B$26)</f>
        <v>C</v>
      </c>
    </row>
    <row r="150" spans="21:25" ht="10.5">
      <c r="U150" s="40"/>
      <c r="V150" s="40"/>
      <c r="W150" s="40">
        <v>59</v>
      </c>
      <c r="X150" s="44">
        <v>1.67</v>
      </c>
      <c r="Y150" s="40" t="str">
        <f>LOOKUP(X150,$A$1:$B$26)</f>
        <v>C-</v>
      </c>
    </row>
    <row r="151" spans="21:25" ht="10.5">
      <c r="U151" s="40"/>
      <c r="V151" s="40"/>
      <c r="W151" s="40">
        <v>59</v>
      </c>
      <c r="X151" s="44">
        <v>1.67</v>
      </c>
      <c r="Y151" s="40" t="str">
        <f>LOOKUP(X151,$A$1:$B$26)</f>
        <v>C-</v>
      </c>
    </row>
    <row r="152" spans="21:25" ht="10.5">
      <c r="U152" s="40"/>
      <c r="V152" s="40"/>
      <c r="W152" s="40">
        <v>59</v>
      </c>
      <c r="X152" s="44">
        <v>1.67</v>
      </c>
      <c r="Y152" s="40" t="str">
        <f>LOOKUP(X152,$A$1:$B$26)</f>
        <v>C-</v>
      </c>
    </row>
    <row r="153" spans="21:25" ht="10.5">
      <c r="U153" s="40"/>
      <c r="V153" s="40"/>
      <c r="W153" s="40">
        <v>59</v>
      </c>
      <c r="X153" s="44">
        <v>1.67</v>
      </c>
      <c r="Y153" s="40" t="str">
        <f>LOOKUP(X153,$A$1:$B$26)</f>
        <v>C-</v>
      </c>
    </row>
    <row r="154" spans="21:25" ht="10.5">
      <c r="U154" s="40"/>
      <c r="V154" s="40"/>
      <c r="W154" s="40">
        <v>58</v>
      </c>
      <c r="X154" s="44">
        <v>1.67</v>
      </c>
      <c r="Y154" s="40" t="str">
        <f>LOOKUP(X154,$A$1:$B$26)</f>
        <v>C-</v>
      </c>
    </row>
    <row r="155" spans="21:25" ht="10.5">
      <c r="U155" s="40"/>
      <c r="V155" s="40"/>
      <c r="W155" s="40">
        <v>58</v>
      </c>
      <c r="X155" s="44">
        <v>1.67</v>
      </c>
      <c r="Y155" s="40" t="str">
        <f>LOOKUP(X155,$A$1:$B$26)</f>
        <v>C-</v>
      </c>
    </row>
    <row r="156" spans="21:25" ht="10.5">
      <c r="U156" s="40"/>
      <c r="V156" s="40"/>
      <c r="W156" s="40">
        <v>57</v>
      </c>
      <c r="X156" s="44">
        <v>1.67</v>
      </c>
      <c r="Y156" s="40" t="str">
        <f>LOOKUP(X156,$A$1:$B$26)</f>
        <v>C-</v>
      </c>
    </row>
    <row r="157" spans="21:25" ht="10.5">
      <c r="U157" s="40"/>
      <c r="V157" s="40"/>
      <c r="W157" s="40">
        <v>56</v>
      </c>
      <c r="X157" s="44">
        <v>1.67</v>
      </c>
      <c r="Y157" s="40" t="str">
        <f>LOOKUP(X157,$A$1:$B$26)</f>
        <v>C-</v>
      </c>
    </row>
    <row r="158" spans="21:25" ht="10.5">
      <c r="U158" s="40"/>
      <c r="V158" s="40"/>
      <c r="W158" s="40">
        <v>55</v>
      </c>
      <c r="X158" s="44">
        <v>1.67</v>
      </c>
      <c r="Y158" s="40" t="str">
        <f>LOOKUP(X158,$A$1:$B$26)</f>
        <v>C-</v>
      </c>
    </row>
    <row r="159" spans="21:25" ht="10.5">
      <c r="U159" s="40"/>
      <c r="V159" s="40"/>
      <c r="W159" s="40">
        <v>55</v>
      </c>
      <c r="X159" s="44">
        <v>1.67</v>
      </c>
      <c r="Y159" s="40" t="str">
        <f>LOOKUP(X159,$A$1:$B$26)</f>
        <v>C-</v>
      </c>
    </row>
    <row r="160" spans="21:25" ht="10.5">
      <c r="U160" s="40"/>
      <c r="V160" s="40"/>
      <c r="W160" s="40">
        <v>54</v>
      </c>
      <c r="X160" s="44">
        <v>1.67</v>
      </c>
      <c r="Y160" s="40" t="str">
        <f>LOOKUP(X160,$A$1:$B$26)</f>
        <v>C-</v>
      </c>
    </row>
    <row r="161" spans="21:25" ht="10.5">
      <c r="U161" s="40"/>
      <c r="V161" s="40"/>
      <c r="W161" s="40">
        <v>54</v>
      </c>
      <c r="X161" s="44">
        <v>1.67</v>
      </c>
      <c r="Y161" s="40" t="str">
        <f>LOOKUP(X161,$A$1:$B$26)</f>
        <v>C-</v>
      </c>
    </row>
    <row r="162" spans="21:25" ht="10.5">
      <c r="U162" s="40"/>
      <c r="V162" s="40"/>
      <c r="W162" s="40">
        <v>53</v>
      </c>
      <c r="X162" s="44">
        <v>1.33</v>
      </c>
      <c r="Y162" s="40" t="str">
        <f>LOOKUP(X162,$A$1:$B$26)</f>
        <v>D+</v>
      </c>
    </row>
    <row r="163" spans="21:25" ht="10.5">
      <c r="U163" s="40"/>
      <c r="V163" s="40"/>
      <c r="W163" s="40">
        <v>53</v>
      </c>
      <c r="X163" s="44">
        <v>1.33</v>
      </c>
      <c r="Y163" s="40" t="str">
        <f>LOOKUP(X163,$A$1:$B$26)</f>
        <v>D+</v>
      </c>
    </row>
    <row r="164" spans="21:25" ht="10.5">
      <c r="U164" s="40"/>
      <c r="V164" s="40"/>
      <c r="W164" s="40">
        <v>52</v>
      </c>
      <c r="X164" s="44">
        <v>1.33</v>
      </c>
      <c r="Y164" s="40" t="str">
        <f>LOOKUP(X164,$A$1:$B$26)</f>
        <v>D+</v>
      </c>
    </row>
    <row r="165" spans="21:25" ht="10.5">
      <c r="U165" s="40"/>
      <c r="V165" s="40"/>
      <c r="W165" s="40">
        <v>52</v>
      </c>
      <c r="X165" s="44">
        <v>1.33</v>
      </c>
      <c r="Y165" s="40" t="str">
        <f>LOOKUP(X165,$A$1:$B$26)</f>
        <v>D+</v>
      </c>
    </row>
    <row r="166" spans="21:25" ht="10.5">
      <c r="U166" s="40"/>
      <c r="V166" s="40"/>
      <c r="W166" s="40">
        <v>52</v>
      </c>
      <c r="X166" s="44">
        <v>1.33</v>
      </c>
      <c r="Y166" s="40" t="str">
        <f>LOOKUP(X166,$A$1:$B$26)</f>
        <v>D+</v>
      </c>
    </row>
    <row r="167" spans="21:25" ht="10.5">
      <c r="U167" s="40"/>
      <c r="V167" s="40"/>
      <c r="W167" s="40">
        <v>52</v>
      </c>
      <c r="X167" s="44">
        <v>1.33</v>
      </c>
      <c r="Y167" s="40" t="str">
        <f>LOOKUP(X167,$A$1:$B$26)</f>
        <v>D+</v>
      </c>
    </row>
    <row r="168" spans="21:25" ht="10.5">
      <c r="U168" s="40"/>
      <c r="V168" s="40"/>
      <c r="W168" s="40">
        <v>50</v>
      </c>
      <c r="X168" s="44">
        <v>1.33</v>
      </c>
      <c r="Y168" s="40" t="str">
        <f>LOOKUP(X168,$A$1:$B$26)</f>
        <v>D+</v>
      </c>
    </row>
    <row r="169" spans="21:25" ht="10.5">
      <c r="U169" s="40"/>
      <c r="V169" s="40"/>
      <c r="W169" s="40">
        <v>50</v>
      </c>
      <c r="X169" s="44">
        <v>1.33</v>
      </c>
      <c r="Y169" s="40" t="str">
        <f>LOOKUP(X169,$A$1:$B$26)</f>
        <v>D+</v>
      </c>
    </row>
    <row r="170" spans="21:25" ht="10.5">
      <c r="U170" s="40"/>
      <c r="V170" s="40"/>
      <c r="W170" s="40">
        <v>50</v>
      </c>
      <c r="X170" s="44">
        <v>1.33</v>
      </c>
      <c r="Y170" s="40" t="str">
        <f>LOOKUP(X170,$A$1:$B$26)</f>
        <v>D+</v>
      </c>
    </row>
    <row r="171" spans="21:25" ht="10.5">
      <c r="U171" s="40"/>
      <c r="V171" s="40"/>
      <c r="W171" s="40">
        <v>49</v>
      </c>
      <c r="X171" s="44">
        <v>1</v>
      </c>
      <c r="Y171" s="40" t="str">
        <f>LOOKUP(X171,$A$1:$B$26)</f>
        <v>D-</v>
      </c>
    </row>
    <row r="172" spans="21:25" ht="10.5">
      <c r="U172" s="40"/>
      <c r="V172" s="40"/>
      <c r="W172" s="40">
        <v>48</v>
      </c>
      <c r="X172" s="44">
        <v>1</v>
      </c>
      <c r="Y172" s="40" t="str">
        <f>LOOKUP(X172,$A$1:$B$26)</f>
        <v>D-</v>
      </c>
    </row>
    <row r="173" spans="21:25" ht="10.5">
      <c r="U173" s="40"/>
      <c r="V173" s="40"/>
      <c r="W173" s="40">
        <v>46</v>
      </c>
      <c r="X173" s="44">
        <v>1</v>
      </c>
      <c r="Y173" s="40" t="str">
        <f>LOOKUP(X173,$A$1:$B$26)</f>
        <v>D-</v>
      </c>
    </row>
    <row r="174" spans="21:25" ht="10.5">
      <c r="U174" s="40"/>
      <c r="V174" s="40"/>
      <c r="W174" s="40">
        <v>39</v>
      </c>
      <c r="X174" s="44">
        <v>1</v>
      </c>
      <c r="Y174" s="40" t="str">
        <f>LOOKUP(X174,$A$1:$B$26)</f>
        <v>D-</v>
      </c>
    </row>
    <row r="175" spans="21:25" ht="10.5">
      <c r="U175" s="40"/>
      <c r="V175" s="40"/>
      <c r="W175" s="40">
        <v>38</v>
      </c>
      <c r="X175" s="44">
        <v>1</v>
      </c>
      <c r="Y175" s="40" t="str">
        <f>LOOKUP(X175,$A$1:$B$26)</f>
        <v>D-</v>
      </c>
    </row>
    <row r="176" spans="21:25" ht="10.5">
      <c r="U176" s="40"/>
      <c r="V176" s="40"/>
      <c r="W176" s="40">
        <v>32</v>
      </c>
      <c r="X176" s="44">
        <v>1</v>
      </c>
      <c r="Y176" s="40" t="str">
        <f>LOOKUP(X176,$A$1:$B$26)</f>
        <v>D-</v>
      </c>
    </row>
    <row r="177" spans="21:25" ht="10.5">
      <c r="U177" s="40"/>
      <c r="V177" s="40"/>
      <c r="W177" s="40">
        <v>30</v>
      </c>
      <c r="X177" s="44">
        <v>0.67</v>
      </c>
      <c r="Y177" s="40" t="str">
        <f>LOOKUP(X177,$A$1:$B$26)</f>
        <v>D-</v>
      </c>
    </row>
    <row r="178" spans="21:25" ht="10.5">
      <c r="U178" s="40"/>
      <c r="V178" s="40"/>
      <c r="W178" s="40">
        <v>26</v>
      </c>
      <c r="X178" s="44">
        <v>0.67</v>
      </c>
      <c r="Y178" s="40" t="str">
        <f>LOOKUP(X178,$A$1:$B$26)</f>
        <v>D-</v>
      </c>
    </row>
    <row r="179" spans="21:25" ht="10.5">
      <c r="U179" s="40"/>
      <c r="V179" s="40"/>
      <c r="W179" s="40">
        <v>22</v>
      </c>
      <c r="X179" s="44">
        <v>0.33</v>
      </c>
      <c r="Y179" s="40" t="str">
        <f>LOOKUP(X179,$A$1:$B$26)</f>
        <v>F+</v>
      </c>
    </row>
    <row r="180" spans="21:25" ht="10.5">
      <c r="U180" s="45"/>
      <c r="V180" s="45"/>
      <c r="W180" s="45">
        <v>22</v>
      </c>
      <c r="X180" s="46">
        <v>0.33</v>
      </c>
      <c r="Y180" s="40" t="str">
        <f>LOOKUP(X180,$A$1:$B$26)</f>
        <v>F+</v>
      </c>
    </row>
    <row r="181" spans="19:24" ht="10.5">
      <c r="S181" s="47"/>
      <c r="T181" s="48" t="s">
        <v>19</v>
      </c>
      <c r="U181" s="40">
        <f>COUNT(U96:U180)</f>
        <v>43</v>
      </c>
      <c r="V181" s="40">
        <f>COUNT(V96:V180)</f>
        <v>42</v>
      </c>
      <c r="W181" s="40">
        <f>COUNT(W96:W180)</f>
        <v>85</v>
      </c>
      <c r="X181" s="40">
        <f>COUNT(X96:X180)</f>
        <v>85</v>
      </c>
    </row>
    <row r="182" spans="19:24" ht="10.5">
      <c r="S182" s="47"/>
      <c r="T182" s="48" t="s">
        <v>11</v>
      </c>
      <c r="U182" s="39">
        <f>AVERAGE(U96:U180)</f>
        <v>64.4186046511628</v>
      </c>
      <c r="V182" s="39">
        <f>AVERAGE(V96:V180)</f>
        <v>61.69047619047619</v>
      </c>
      <c r="W182" s="39">
        <f>AVERAGE(W96:W180)</f>
        <v>63.07058823529412</v>
      </c>
      <c r="X182" s="39">
        <f>AVERAGE(X96:X180)</f>
        <v>2.133294117647058</v>
      </c>
    </row>
    <row r="183" spans="19:24" ht="10.5">
      <c r="S183" s="47"/>
      <c r="T183" s="48" t="s">
        <v>12</v>
      </c>
      <c r="U183" s="39">
        <f>MEDIAN(U96:U180)</f>
        <v>65</v>
      </c>
      <c r="V183" s="39">
        <f>MEDIAN(V96:V180)</f>
        <v>64</v>
      </c>
      <c r="W183" s="39">
        <f>MEDIAN(W96:W180)</f>
        <v>65</v>
      </c>
      <c r="X183" s="39">
        <f>MEDIAN(X96:X180)</f>
        <v>2</v>
      </c>
    </row>
    <row r="184" spans="19:24" ht="10.5">
      <c r="S184" s="47"/>
      <c r="T184" s="48" t="s">
        <v>20</v>
      </c>
      <c r="U184" s="39">
        <f>STDEV(U96:U180)</f>
        <v>15.466142065414932</v>
      </c>
      <c r="V184" s="39">
        <f>STDEV(V96:V180)</f>
        <v>13.400924786505051</v>
      </c>
      <c r="W184" s="39">
        <f>STDEV(W96:W180)</f>
        <v>14.4615979451114</v>
      </c>
      <c r="X184" s="39">
        <f>STDEV(X96:X180)</f>
        <v>0.805613324822555</v>
      </c>
    </row>
    <row r="185" spans="19:24" ht="10.5">
      <c r="S185" s="47"/>
      <c r="T185" s="48" t="s">
        <v>22</v>
      </c>
      <c r="U185" s="49">
        <f>U184/U182</f>
        <v>0.24008812592521372</v>
      </c>
      <c r="V185" s="49">
        <f>V184/V182</f>
        <v>0.21722842185766583</v>
      </c>
      <c r="W185" s="49">
        <f>W184/W182</f>
        <v>0.22929226363261873</v>
      </c>
      <c r="X185" s="49">
        <f>X184/X182</f>
        <v>0.37763818788902664</v>
      </c>
    </row>
    <row r="186" spans="19:24" ht="10.5">
      <c r="S186" s="47"/>
      <c r="T186" s="48" t="s">
        <v>23</v>
      </c>
      <c r="U186" s="40">
        <f>MODE(U96:U185)</f>
        <v>59</v>
      </c>
      <c r="V186" s="40">
        <f>MODE(V96:V185)</f>
        <v>72</v>
      </c>
      <c r="W186" s="40">
        <f>MODE(W96:W185)</f>
        <v>72</v>
      </c>
      <c r="X186" s="40">
        <f>MODE(X96:X185)</f>
        <v>2</v>
      </c>
    </row>
  </sheetData>
  <printOptions horizontalCentered="1"/>
  <pageMargins left="0.3" right="0.3" top="0.5" bottom="0.5" header="0.5" footer="0.5"/>
  <pageSetup orientation="portrait" paperSize="9" scale="7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cp:lastPrinted>1999-03-10T20:38:13Z</cp:lastPrinted>
  <dcterms:created xsi:type="dcterms:W3CDTF">1999-02-18T12:32:57Z</dcterms:created>
  <cp:category/>
  <cp:version/>
  <cp:contentType/>
  <cp:contentStatus/>
</cp:coreProperties>
</file>