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760" windowWidth="15300" windowHeight="9000" tabRatio="1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<sst xmlns="http://schemas.openxmlformats.org/spreadsheetml/2006/main" count="89" uniqueCount="80">
  <si>
    <r>
      <t xml:space="preserve">Black, F., and M. Scholes (1973). "The Pricing of Options and Corporate Liabilities." </t>
    </r>
    <r>
      <rPr>
        <i/>
        <sz val="10"/>
        <rFont val="Helv"/>
        <family val="0"/>
      </rPr>
      <t>Journal of Political Economy</t>
    </r>
    <r>
      <rPr>
        <sz val="10"/>
        <rFont val="Helv"/>
        <family val="0"/>
      </rPr>
      <t xml:space="preserve"> 81 (May-June): 637-659.</t>
    </r>
  </si>
  <si>
    <t>Stock Price</t>
  </si>
  <si>
    <t>Dividend Yield</t>
  </si>
  <si>
    <t>Risk-Free Rate</t>
  </si>
  <si>
    <t>P. LeBel</t>
  </si>
  <si>
    <t>©2001</t>
  </si>
  <si>
    <t xml:space="preserve">     Options represent the right to buy or sell an asset such as a stock at a stipulated price at a fixed</t>
  </si>
  <si>
    <t>point in time.  Options carry value in the presence of risk in that they provide insurance against the</t>
  </si>
  <si>
    <t>risk of a decline in the future price of an asset.  Following the Black-Sholes formula of (1973), we</t>
  </si>
  <si>
    <t xml:space="preserve">future, the term horizon, the risk-free rate of return, and the variability are known today.  </t>
  </si>
  <si>
    <t>Given:</t>
  </si>
  <si>
    <t>(Example from Robert W. Kolb, "The Option Price Model",</t>
  </si>
  <si>
    <t>References:</t>
  </si>
  <si>
    <t>Wilson, Thomas E., Jr., Suzanne Pinac Ward, Dan R. Ward, and Alarry D. Guin,</t>
  </si>
  <si>
    <t>Tracking the Effect of Volatility on A Stock's Option Value</t>
  </si>
  <si>
    <t>A.</t>
  </si>
  <si>
    <t>B.</t>
  </si>
  <si>
    <t>Option P-A</t>
  </si>
  <si>
    <t>Option P-B</t>
  </si>
  <si>
    <t xml:space="preserve">   Higher yields and higher volatility each add to the option value of a stock.  We illustrate a few examples below.</t>
  </si>
  <si>
    <t>The Basic Stock Option Pricing Model</t>
  </si>
  <si>
    <t xml:space="preserve">or platykurtotic (more broadly distributed with a lower top and fatter tails than the normal curve), option prices will </t>
  </si>
  <si>
    <t>Call Option Solution Price with No Dividends:</t>
  </si>
  <si>
    <t>Call Option Solution Price with Dividends:</t>
  </si>
  <si>
    <t>Put Option Solution Price with No Dividends:</t>
  </si>
  <si>
    <t>and:</t>
  </si>
  <si>
    <t>S =</t>
  </si>
  <si>
    <t>X =</t>
  </si>
  <si>
    <t>Stock price</t>
  </si>
  <si>
    <t>Exercise, or strike, price</t>
  </si>
  <si>
    <t>t =</t>
  </si>
  <si>
    <t>Term, in years</t>
  </si>
  <si>
    <t xml:space="preserve"> =</t>
  </si>
  <si>
    <t>Volatility of the stock</t>
  </si>
  <si>
    <t>Volatility</t>
  </si>
  <si>
    <t>Example:</t>
  </si>
  <si>
    <t>Normal distribution upper tail probability</t>
  </si>
  <si>
    <t>Normal distribution lower tail probability</t>
  </si>
  <si>
    <r>
      <t xml:space="preserve">Black, F. (1995), "Interest Rates as Options," </t>
    </r>
    <r>
      <rPr>
        <i/>
        <sz val="10"/>
        <rFont val="Helv"/>
        <family val="0"/>
      </rPr>
      <t>Journal of Finance</t>
    </r>
    <r>
      <rPr>
        <sz val="10"/>
        <rFont val="Helv"/>
        <family val="0"/>
      </rPr>
      <t xml:space="preserve"> 50:5, 1371-1376.</t>
    </r>
  </si>
  <si>
    <r>
      <t xml:space="preserve">Black, F. (1976), "The Pricing of Commodity Contracts," </t>
    </r>
    <r>
      <rPr>
        <i/>
        <sz val="10"/>
        <rFont val="Helv"/>
        <family val="0"/>
      </rPr>
      <t>Journal of Financial Economics</t>
    </r>
    <r>
      <rPr>
        <sz val="10"/>
        <rFont val="Helv"/>
        <family val="0"/>
      </rPr>
      <t xml:space="preserve"> 3, 167-179.</t>
    </r>
  </si>
  <si>
    <r>
      <t xml:space="preserve">Hull, John C. (1998).  </t>
    </r>
    <r>
      <rPr>
        <i/>
        <sz val="10"/>
        <rFont val="Helv"/>
        <family val="0"/>
      </rPr>
      <t>Introduction to Futures and Options Markets</t>
    </r>
    <r>
      <rPr>
        <sz val="10"/>
        <rFont val="Helv"/>
        <family val="0"/>
      </rPr>
      <t>, 3rd. edition.  (Upper Saddle River, N.J.:  Prentice-Hall)</t>
    </r>
  </si>
  <si>
    <r>
      <t xml:space="preserve">Kolb, Robert W. (1991). </t>
    </r>
    <r>
      <rPr>
        <i/>
        <sz val="10"/>
        <rFont val="Helv"/>
        <family val="0"/>
      </rPr>
      <t>Understanding Futures Markets</t>
    </r>
    <r>
      <rPr>
        <sz val="10"/>
        <rFont val="Helv"/>
        <family val="0"/>
      </rPr>
      <t>, 3rd edition.  (Miami, Florida:  Kolb Publishing Company)</t>
    </r>
  </si>
  <si>
    <r>
      <t xml:space="preserve">Kolb, Robert W. (1996, 1994). </t>
    </r>
    <r>
      <rPr>
        <i/>
        <sz val="10"/>
        <rFont val="Helv"/>
        <family val="0"/>
      </rPr>
      <t>Futures, Options, and Swaps</t>
    </r>
    <r>
      <rPr>
        <sz val="10"/>
        <rFont val="Helv"/>
        <family val="0"/>
      </rPr>
      <t>.  (New York:  Basil Blackwell Publishers).</t>
    </r>
  </si>
  <si>
    <r>
      <t xml:space="preserve">Merton, Robert C. (1973). "Theory of Rational Option Pricing," </t>
    </r>
    <r>
      <rPr>
        <i/>
        <sz val="10"/>
        <rFont val="Helv"/>
        <family val="0"/>
      </rPr>
      <t>Bell Journal of Economics and Management Science</t>
    </r>
    <r>
      <rPr>
        <sz val="10"/>
        <rFont val="Helv"/>
        <family val="0"/>
      </rPr>
      <t>, 4:1, 141-183.</t>
    </r>
  </si>
  <si>
    <r>
      <t xml:space="preserve">                 "Valuing Stock Options:  A Cost-Effective Spreadsheet Template", </t>
    </r>
    <r>
      <rPr>
        <i/>
        <sz val="10"/>
        <rFont val="Helv"/>
        <family val="0"/>
      </rPr>
      <t>The CPA Journal</t>
    </r>
    <r>
      <rPr>
        <sz val="10"/>
        <rFont val="Helv"/>
        <family val="0"/>
      </rPr>
      <t>, March 1995, pp. 50-52.</t>
    </r>
  </si>
  <si>
    <r>
      <t xml:space="preserve">Kolb, Robert W. (1995). </t>
    </r>
    <r>
      <rPr>
        <i/>
        <sz val="10"/>
        <rFont val="Helv"/>
        <family val="0"/>
      </rPr>
      <t>Options:  An Introduction</t>
    </r>
    <r>
      <rPr>
        <sz val="10"/>
        <rFont val="Helv"/>
        <family val="0"/>
      </rPr>
      <t>, 2nd edition.  (New York:  Basil Blackwell Publishers).</t>
    </r>
  </si>
  <si>
    <r>
      <t xml:space="preserve">Kolb, Robert W. (1993).  </t>
    </r>
    <r>
      <rPr>
        <i/>
        <sz val="10"/>
        <rFont val="Helv"/>
        <family val="0"/>
      </rPr>
      <t>Financial Derivatives</t>
    </r>
    <r>
      <rPr>
        <sz val="10"/>
        <rFont val="Helv"/>
        <family val="0"/>
      </rPr>
      <t>.  (Miami, Florida:  Kolb Publishing Company).</t>
    </r>
  </si>
  <si>
    <r>
      <t xml:space="preserve"> in </t>
    </r>
    <r>
      <rPr>
        <i/>
        <sz val="9"/>
        <color indexed="8"/>
        <rFont val="Helv"/>
        <family val="0"/>
      </rPr>
      <t>Understanding Futures Markets</t>
    </r>
    <r>
      <rPr>
        <sz val="9"/>
        <color indexed="8"/>
        <rFont val="Helv"/>
        <family val="0"/>
      </rPr>
      <t>, 3rd ed., Miami, Florida:  Kolb Publishers, 1991,  pp. 562-568)</t>
    </r>
  </si>
  <si>
    <t xml:space="preserve">represented just such a fat-tailed distribution of events, and one which led to the collapse of Long-Term Capital </t>
  </si>
  <si>
    <t xml:space="preserve">Management (LTCM), whose principals included option price pioneer economists Robert Merton and Myron Scholes.  </t>
  </si>
  <si>
    <t xml:space="preserve">Adjusting risk for fat tail distributions does not involve a major change in the option price model, but leaves open the </t>
  </si>
  <si>
    <t xml:space="preserve">     One problem with the Black-Scholes model is reliance on a normal distribution of returns.  If risk is skewed, or</t>
  </si>
  <si>
    <t>asymmetrically, distributed, or is leptokurtotic (more narrowly distributed with a higher top than the normal curve),</t>
  </si>
  <si>
    <t xml:space="preserve">be inefficient.  Most observers note that the East Asian financial crisis of 1997 and the Russian bond default of 1998 </t>
  </si>
  <si>
    <t>question of just what is a "normal" distribution.</t>
  </si>
  <si>
    <t>t</t>
  </si>
  <si>
    <t>Strike Price</t>
  </si>
  <si>
    <t>provide below the call and put option prices for a stock whose current price, the exercise(strike) price in the</t>
  </si>
  <si>
    <t>Total</t>
  </si>
  <si>
    <t>X</t>
  </si>
  <si>
    <t>Dividend Effect:</t>
  </si>
  <si>
    <r>
      <t>Z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</si>
  <si>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Z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</si>
  <si>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t xml:space="preserve">     The Black-Scholes formulas for the prices of European calls and puts on non-dividend-paying stocks are:</t>
  </si>
  <si>
    <t>Solutions:</t>
  </si>
  <si>
    <t>Put Option Solution Price with Dividends:</t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</si>
  <si>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>=</t>
    </r>
  </si>
  <si>
    <r>
      <t>d</t>
    </r>
    <r>
      <rPr>
        <sz val="9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</si>
  <si>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>abs(d</t>
    </r>
    <r>
      <rPr>
        <sz val="9"/>
        <rFont val="Helv"/>
        <family val="0"/>
      </rPr>
      <t>1</t>
    </r>
    <r>
      <rPr>
        <sz val="12"/>
        <rFont val="Helv"/>
        <family val="0"/>
      </rPr>
      <t>) =</t>
    </r>
  </si>
  <si>
    <r>
      <t>abs(d</t>
    </r>
    <r>
      <rPr>
        <sz val="9"/>
        <rFont val="Helv"/>
        <family val="0"/>
      </rPr>
      <t>2</t>
    </r>
    <r>
      <rPr>
        <sz val="12"/>
        <rFont val="Helv"/>
        <family val="0"/>
      </rPr>
      <t>)=</t>
    </r>
  </si>
  <si>
    <t xml:space="preserve">     Incorporating dividends into the option price model involves the computation of the present value of dividends.</t>
  </si>
  <si>
    <t>Shown below is a dividend valuation model for a 10 year time horizon.</t>
  </si>
  <si>
    <t>(copy and paste these values in the corresponding values</t>
  </si>
  <si>
    <t>of cells above to see the effect of dividends with a different</t>
  </si>
  <si>
    <t>set of stock price, interest, and maturity values.</t>
  </si>
  <si>
    <r>
      <t xml:space="preserve">Example for option pricing (Wilson, </t>
    </r>
    <r>
      <rPr>
        <i/>
        <sz val="12"/>
        <rFont val="Helv"/>
        <family val="0"/>
      </rPr>
      <t>et.al</t>
    </r>
    <r>
      <rPr>
        <sz val="12"/>
        <rFont val="Helv"/>
        <family val="0"/>
      </rPr>
      <t>., 1995, pp. 50-52)</t>
    </r>
  </si>
  <si>
    <r>
      <t>d</t>
    </r>
    <r>
      <rPr>
        <sz val="9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</si>
  <si>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 xml:space="preserve">Cootner, Paul, editor (1967). </t>
    </r>
    <r>
      <rPr>
        <i/>
        <sz val="10"/>
        <rFont val="Helv"/>
        <family val="0"/>
      </rPr>
      <t>The Random Character of Stock Market Prices</t>
    </r>
    <r>
      <rPr>
        <sz val="10"/>
        <rFont val="Helv"/>
        <family val="0"/>
      </rPr>
      <t>, rev.ed. (Cambridge, Mass.:  MIT Press).</t>
    </r>
  </si>
  <si>
    <r>
      <t xml:space="preserve">Malkiel, Burton, G. (1999). </t>
    </r>
    <r>
      <rPr>
        <i/>
        <sz val="10"/>
        <rFont val="Helv"/>
        <family val="0"/>
      </rPr>
      <t>A Random Walk Down Wall Street</t>
    </r>
    <r>
      <rPr>
        <sz val="10"/>
        <rFont val="Helv"/>
        <family val="0"/>
      </rPr>
      <t>, 7th edition.  (New York:  W.W. Norton)</t>
    </r>
  </si>
  <si>
    <r>
      <t xml:space="preserve">Shiller, Robert J. (2000). </t>
    </r>
    <r>
      <rPr>
        <i/>
        <sz val="10"/>
        <rFont val="Helv"/>
        <family val="0"/>
      </rPr>
      <t xml:space="preserve"> Irrational Exuberance</t>
    </r>
    <r>
      <rPr>
        <sz val="10"/>
        <rFont val="Helv"/>
        <family val="0"/>
      </rPr>
      <t>.  (Princeton, N.J.:  Princeton University Press).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</si>
</sst>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%"/>
    <numFmt numFmtId="166" formatCode="&quot;$&quot;#,##0.000000000000"/>
    <numFmt numFmtId="167" formatCode="0.0000"/>
    <numFmt numFmtId="168" formatCode="&quot;$&quot;#,##0"/>
  </numFmts>
  <fonts count="19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9"/>
      <color indexed="8"/>
      <name val="Helv"/>
      <family val="0"/>
    </font>
    <font>
      <i/>
      <sz val="9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i/>
      <sz val="12"/>
      <name val="Helv"/>
      <family val="0"/>
    </font>
    <font>
      <b/>
      <sz val="11.5"/>
      <color indexed="12"/>
      <name val="Helv"/>
      <family val="0"/>
    </font>
    <font>
      <sz val="8"/>
      <name val="Helv"/>
      <family val="0"/>
    </font>
    <font>
      <sz val="10.75"/>
      <name val="Helv"/>
      <family val="0"/>
    </font>
    <font>
      <sz val="11.25"/>
      <name val="Helv"/>
      <family val="0"/>
    </font>
    <font>
      <sz val="8.5"/>
      <name val="Helv"/>
      <family val="0"/>
    </font>
    <font>
      <b/>
      <sz val="9.75"/>
      <color indexed="8"/>
      <name val="Helv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167" fontId="4" fillId="0" borderId="8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7" fontId="4" fillId="0" borderId="3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1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164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167" fontId="4" fillId="0" borderId="20" xfId="0" applyNumberFormat="1" applyFont="1" applyBorder="1" applyAlignment="1">
      <alignment/>
    </xf>
    <xf numFmtId="167" fontId="4" fillId="0" borderId="2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The Effect of Yield and Volatility on a Stock Call Option Price
</a:t>
            </a:r>
            <a:r>
              <a:rPr lang="en-US" cap="none" sz="9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for a one-year time horizon and a stock and strike price of $100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"/>
          <c:y val="0.139"/>
          <c:w val="0.96325"/>
          <c:h val="0.78125"/>
        </c:manualLayout>
      </c:layout>
      <c:lineChart>
        <c:grouping val="standard"/>
        <c:varyColors val="0"/>
        <c:ser>
          <c:idx val="1"/>
          <c:order val="0"/>
          <c:tx>
            <c:strRef>
              <c:f>Sheet1!$G$65</c:f>
              <c:strCache>
                <c:ptCount val="1"/>
                <c:pt idx="0">
                  <c:v>Option P-A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Sheet1!$F$66:$F$72</c:f>
              <c:numCache/>
            </c:numRef>
          </c:cat>
          <c:val>
            <c:numRef>
              <c:f>Sheet1!$G$66:$G$72</c:f>
              <c:numCache/>
            </c:numRef>
          </c:val>
          <c:smooth val="1"/>
        </c:ser>
        <c:ser>
          <c:idx val="2"/>
          <c:order val="1"/>
          <c:tx>
            <c:strRef>
              <c:f>Sheet1!$H$65</c:f>
              <c:strCache>
                <c:ptCount val="1"/>
                <c:pt idx="0">
                  <c:v>Option P-B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Sheet1!$F$66:$F$72</c:f>
              <c:numCache/>
            </c:numRef>
          </c:cat>
          <c:val>
            <c:numRef>
              <c:f>Sheet1!$H$66:$H$72</c:f>
              <c:numCache/>
            </c:numRef>
          </c:val>
          <c:smooth val="1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18994288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919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73</xdr:row>
      <xdr:rowOff>9525</xdr:rowOff>
    </xdr:from>
    <xdr:to>
      <xdr:col>11</xdr:col>
      <xdr:colOff>533400</xdr:colOff>
      <xdr:row>91</xdr:row>
      <xdr:rowOff>85725</xdr:rowOff>
    </xdr:to>
    <xdr:graphicFrame>
      <xdr:nvGraphicFramePr>
        <xdr:cNvPr id="1" name="Chart 3"/>
        <xdr:cNvGraphicFramePr/>
      </xdr:nvGraphicFramePr>
      <xdr:xfrm>
        <a:off x="800100" y="15335250"/>
        <a:ext cx="74771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8"/>
  <sheetViews>
    <sheetView tabSelected="1" workbookViewId="0" topLeftCell="A1">
      <selection activeCell="B3" sqref="B3"/>
    </sheetView>
  </sheetViews>
  <sheetFormatPr defaultColWidth="11.421875" defaultRowHeight="12"/>
  <cols>
    <col min="1" max="1" width="6.8515625" style="2" customWidth="1"/>
    <col min="2" max="2" width="7.00390625" style="2" customWidth="1"/>
    <col min="3" max="3" width="13.8515625" style="1" bestFit="1" customWidth="1"/>
    <col min="4" max="9" width="11.00390625" style="2" customWidth="1"/>
    <col min="10" max="10" width="11.421875" style="2" bestFit="1" customWidth="1"/>
    <col min="11" max="11" width="11.00390625" style="2" customWidth="1"/>
    <col min="12" max="12" width="12.140625" style="2" customWidth="1"/>
    <col min="13" max="16384" width="11.00390625" style="2" customWidth="1"/>
  </cols>
  <sheetData>
    <row r="1" spans="3:9" ht="16.5" customHeight="1" thickBot="1">
      <c r="C1" s="2"/>
      <c r="D1" s="1"/>
      <c r="E1" s="8"/>
      <c r="F1" s="9"/>
      <c r="G1" s="10" t="s">
        <v>20</v>
      </c>
      <c r="H1" s="9"/>
      <c r="I1" s="11"/>
    </row>
    <row r="2" spans="3:9" ht="15.75" customHeight="1">
      <c r="C2" s="2"/>
      <c r="D2" s="1"/>
      <c r="E2" s="20"/>
      <c r="F2" s="20"/>
      <c r="G2" s="21" t="s">
        <v>11</v>
      </c>
      <c r="H2" s="20"/>
      <c r="I2" s="20"/>
    </row>
    <row r="3" spans="3:9" ht="15.75" customHeight="1">
      <c r="C3" s="2"/>
      <c r="D3" s="1"/>
      <c r="E3" s="20"/>
      <c r="F3" s="20"/>
      <c r="G3" s="21" t="s">
        <v>47</v>
      </c>
      <c r="H3" s="20"/>
      <c r="I3" s="20"/>
    </row>
    <row r="4" spans="2:12" ht="16.5" customHeight="1">
      <c r="B4" s="2" t="s">
        <v>5</v>
      </c>
      <c r="L4" s="12" t="s">
        <v>4</v>
      </c>
    </row>
    <row r="5" ht="16.5" customHeight="1">
      <c r="B5" s="2" t="s">
        <v>6</v>
      </c>
    </row>
    <row r="6" ht="16.5" customHeight="1">
      <c r="B6" s="2" t="s">
        <v>7</v>
      </c>
    </row>
    <row r="7" ht="16.5" customHeight="1">
      <c r="B7" s="2" t="s">
        <v>8</v>
      </c>
    </row>
    <row r="8" ht="16.5" customHeight="1">
      <c r="B8" s="2" t="s">
        <v>57</v>
      </c>
    </row>
    <row r="9" ht="16.5" customHeight="1">
      <c r="B9" s="2" t="s">
        <v>9</v>
      </c>
    </row>
    <row r="10" ht="16.5" customHeight="1">
      <c r="B10" s="2" t="s">
        <v>63</v>
      </c>
    </row>
    <row r="11" ht="16.5" customHeight="1"/>
    <row r="12" ht="15.75"/>
    <row r="13" ht="15.75"/>
    <row r="14" spans="7:8" ht="16.5" customHeight="1">
      <c r="G14" s="1" t="s">
        <v>26</v>
      </c>
      <c r="H14" s="2" t="s">
        <v>28</v>
      </c>
    </row>
    <row r="15" spans="6:8" ht="16.5" customHeight="1">
      <c r="F15" s="3" t="s">
        <v>25</v>
      </c>
      <c r="G15" s="1" t="s">
        <v>27</v>
      </c>
      <c r="H15" s="2" t="s">
        <v>29</v>
      </c>
    </row>
    <row r="16" spans="7:8" ht="16.5" customHeight="1">
      <c r="G16" s="1" t="s">
        <v>30</v>
      </c>
      <c r="H16" s="2" t="s">
        <v>31</v>
      </c>
    </row>
    <row r="17" spans="7:8" ht="16.5" customHeight="1">
      <c r="G17" s="1" t="s">
        <v>32</v>
      </c>
      <c r="H17" s="2" t="s">
        <v>33</v>
      </c>
    </row>
    <row r="18" spans="7:8" ht="16.5" customHeight="1">
      <c r="G18" s="1" t="s">
        <v>76</v>
      </c>
      <c r="H18" s="2" t="s">
        <v>36</v>
      </c>
    </row>
    <row r="19" spans="7:8" ht="16.5" customHeight="1">
      <c r="G19" s="1" t="s">
        <v>67</v>
      </c>
      <c r="H19" s="2" t="s">
        <v>37</v>
      </c>
    </row>
    <row r="20" spans="2:6" ht="16.5" customHeight="1" thickBot="1">
      <c r="B20" s="2" t="s">
        <v>35</v>
      </c>
      <c r="C20" s="2"/>
      <c r="E20" s="1"/>
      <c r="F20" s="3" t="s">
        <v>10</v>
      </c>
    </row>
    <row r="21" spans="3:10" ht="16.5" customHeight="1" thickBot="1">
      <c r="C21" s="2"/>
      <c r="D21" s="13"/>
      <c r="E21" s="14" t="s">
        <v>1</v>
      </c>
      <c r="F21" s="15">
        <v>100</v>
      </c>
      <c r="G21" s="5" t="s">
        <v>66</v>
      </c>
      <c r="H21" s="6">
        <f>((LN($F$21/$F$22)+$F$24*$F$23)/($F$26*$F$23^0.5))+0.5*$F$26*$F$23^0.5</f>
        <v>1.25</v>
      </c>
      <c r="I21" s="5" t="s">
        <v>67</v>
      </c>
      <c r="J21" s="6">
        <f>$H$21-$F$26*$F$23^0.5</f>
        <v>1.15</v>
      </c>
    </row>
    <row r="22" spans="3:10" ht="18.75" customHeight="1" thickBot="1">
      <c r="C22" s="2"/>
      <c r="D22" s="13"/>
      <c r="E22" s="14" t="s">
        <v>56</v>
      </c>
      <c r="F22" s="15">
        <v>100</v>
      </c>
      <c r="G22" s="27" t="s">
        <v>68</v>
      </c>
      <c r="H22" s="28">
        <f>ABS($H$21)</f>
        <v>1.25</v>
      </c>
      <c r="I22" s="27" t="s">
        <v>69</v>
      </c>
      <c r="J22" s="28">
        <f>ABS($J$21)</f>
        <v>1.15</v>
      </c>
    </row>
    <row r="23" spans="3:10" ht="16.5" customHeight="1" thickBot="1">
      <c r="C23" s="2"/>
      <c r="D23" s="13"/>
      <c r="E23" s="14" t="s">
        <v>31</v>
      </c>
      <c r="F23" s="16">
        <v>1</v>
      </c>
      <c r="G23" s="27"/>
      <c r="H23" s="29">
        <f>1/(1+0.2316419*$H$22)</f>
        <v>0.7754628810636714</v>
      </c>
      <c r="I23" s="30"/>
      <c r="J23" s="29">
        <f>1/(1+0.2316419*$J$22)</f>
        <v>0.7896472912845439</v>
      </c>
    </row>
    <row r="24" spans="3:10" ht="16.5" customHeight="1" thickBot="1">
      <c r="C24" s="2"/>
      <c r="D24" s="13"/>
      <c r="E24" s="14" t="s">
        <v>3</v>
      </c>
      <c r="F24" s="17">
        <v>0.12</v>
      </c>
      <c r="G24" s="27"/>
      <c r="H24" s="29">
        <f>0.3989423*EXP(-$H$22*($H$22/2))</f>
        <v>0.18264909436189988</v>
      </c>
      <c r="I24" s="30"/>
      <c r="J24" s="29">
        <f>0.3989423*EXP(-$J$22*($J$22/2))</f>
        <v>0.20593627883686644</v>
      </c>
    </row>
    <row r="25" spans="3:10" ht="16.5" customHeight="1" thickBot="1">
      <c r="C25" s="2"/>
      <c r="D25" s="13"/>
      <c r="E25" s="14" t="s">
        <v>2</v>
      </c>
      <c r="F25" s="17">
        <v>0</v>
      </c>
      <c r="G25" s="27"/>
      <c r="H25" s="29">
        <f>1-$H$24*$H$23*((((1.33274*H23-1.8212556)*$H$23+1.781478)*$H$23-0.3565638)*$H$23+0.3193)</f>
        <v>0.8942353935955829</v>
      </c>
      <c r="I25" s="30"/>
      <c r="J25" s="29">
        <f>1-$J$24*$J$23*((((1.33274*J23-1.8212556)*$J$23+1.781478)*$J$23-0.3565638)*$J$23+0.3193)</f>
        <v>0.8747853398426451</v>
      </c>
    </row>
    <row r="26" spans="3:10" ht="18.75" customHeight="1" thickBot="1">
      <c r="C26" s="2"/>
      <c r="D26" s="13"/>
      <c r="E26" s="14" t="s">
        <v>34</v>
      </c>
      <c r="F26" s="17">
        <v>0.1</v>
      </c>
      <c r="G26" s="7" t="s">
        <v>61</v>
      </c>
      <c r="H26" s="18">
        <f>IF($H$22&gt;=0,$H$25,1-$H$25)</f>
        <v>0.8942353935955829</v>
      </c>
      <c r="I26" s="33" t="s">
        <v>62</v>
      </c>
      <c r="J26" s="18">
        <f>IF($J$22&gt;=0,$J$25,1-$J$25)</f>
        <v>0.8747853398426451</v>
      </c>
    </row>
    <row r="27" spans="3:10" ht="18.75" customHeight="1" thickBot="1">
      <c r="C27" s="2"/>
      <c r="D27" s="32"/>
      <c r="E27" s="14"/>
      <c r="F27" s="58"/>
      <c r="G27" s="59"/>
      <c r="H27" s="60"/>
      <c r="I27" s="61"/>
      <c r="J27" s="18"/>
    </row>
    <row r="28" spans="2:10" ht="16.5" customHeight="1" thickBot="1">
      <c r="B28" s="2" t="s">
        <v>64</v>
      </c>
      <c r="C28" s="2"/>
      <c r="E28" s="13"/>
      <c r="F28" s="22"/>
      <c r="G28" s="22"/>
      <c r="H28" s="14"/>
      <c r="I28" s="14" t="s">
        <v>22</v>
      </c>
      <c r="J28" s="15">
        <f>($F$21*$H$26)-$F$22*(2.71818^(-$F$24*$F$23))*$J$26</f>
        <v>11.836691015153491</v>
      </c>
    </row>
    <row r="29" spans="3:10" ht="16.5" customHeight="1" thickBot="1">
      <c r="C29" s="2"/>
      <c r="E29" s="13"/>
      <c r="F29" s="22"/>
      <c r="G29" s="22"/>
      <c r="H29" s="14"/>
      <c r="I29" s="14" t="s">
        <v>60</v>
      </c>
      <c r="J29" s="15">
        <f>$F$54</f>
        <v>0</v>
      </c>
    </row>
    <row r="30" spans="3:10" ht="16.5" customHeight="1" thickBot="1">
      <c r="C30" s="2"/>
      <c r="E30" s="13"/>
      <c r="F30" s="22"/>
      <c r="G30" s="22"/>
      <c r="H30" s="14"/>
      <c r="I30" s="14" t="s">
        <v>23</v>
      </c>
      <c r="J30" s="15">
        <f>$J$28-$J$29</f>
        <v>11.836691015153491</v>
      </c>
    </row>
    <row r="31" spans="3:10" ht="16.5" customHeight="1" thickBot="1">
      <c r="C31" s="2"/>
      <c r="E31" s="13"/>
      <c r="F31" s="22"/>
      <c r="G31" s="22"/>
      <c r="H31" s="14"/>
      <c r="I31" s="14" t="s">
        <v>24</v>
      </c>
      <c r="J31" s="15">
        <f>($F$21/(1+$F$24))-$F$22+$J$28</f>
        <v>1.1224053008677686</v>
      </c>
    </row>
    <row r="32" spans="3:10" ht="16.5" customHeight="1" thickBot="1">
      <c r="C32" s="2"/>
      <c r="E32" s="5"/>
      <c r="F32" s="22"/>
      <c r="G32" s="22"/>
      <c r="H32" s="22"/>
      <c r="I32" s="14" t="s">
        <v>65</v>
      </c>
      <c r="J32" s="6"/>
    </row>
    <row r="33" spans="2:10" ht="16.5" customHeight="1">
      <c r="B33" s="2" t="s">
        <v>51</v>
      </c>
      <c r="C33" s="2"/>
      <c r="E33" s="31"/>
      <c r="F33" s="32"/>
      <c r="G33" s="32"/>
      <c r="H33" s="32"/>
      <c r="I33" s="31"/>
      <c r="J33" s="32"/>
    </row>
    <row r="34" spans="2:10" ht="16.5" customHeight="1">
      <c r="B34" s="2" t="s">
        <v>52</v>
      </c>
      <c r="C34" s="2"/>
      <c r="E34" s="31"/>
      <c r="F34" s="32"/>
      <c r="G34" s="32"/>
      <c r="H34" s="32"/>
      <c r="I34" s="31"/>
      <c r="J34" s="32"/>
    </row>
    <row r="35" spans="2:10" ht="16.5" customHeight="1">
      <c r="B35" s="2" t="s">
        <v>21</v>
      </c>
      <c r="C35" s="2"/>
      <c r="E35" s="31"/>
      <c r="F35" s="32"/>
      <c r="G35" s="32"/>
      <c r="H35" s="32"/>
      <c r="I35" s="31"/>
      <c r="J35" s="32"/>
    </row>
    <row r="36" spans="2:10" ht="16.5" customHeight="1">
      <c r="B36" s="2" t="s">
        <v>53</v>
      </c>
      <c r="C36" s="2"/>
      <c r="E36" s="31"/>
      <c r="F36" s="32"/>
      <c r="G36" s="32"/>
      <c r="H36" s="32"/>
      <c r="I36" s="31"/>
      <c r="J36" s="32"/>
    </row>
    <row r="37" ht="16.5" customHeight="1">
      <c r="B37" s="2" t="s">
        <v>48</v>
      </c>
    </row>
    <row r="38" ht="16.5" customHeight="1">
      <c r="B38" s="2" t="s">
        <v>49</v>
      </c>
    </row>
    <row r="39" ht="16.5" customHeight="1">
      <c r="B39" s="2" t="s">
        <v>50</v>
      </c>
    </row>
    <row r="40" ht="16.5" customHeight="1">
      <c r="B40" s="2" t="s">
        <v>54</v>
      </c>
    </row>
    <row r="41" spans="2:3" ht="16.5" customHeight="1">
      <c r="B41" s="2" t="s">
        <v>70</v>
      </c>
      <c r="C41" s="19"/>
    </row>
    <row r="42" spans="2:3" ht="16.5" customHeight="1">
      <c r="B42" s="2" t="s">
        <v>71</v>
      </c>
      <c r="C42" s="19"/>
    </row>
    <row r="43" spans="3:7" ht="18.75" customHeight="1" thickBot="1">
      <c r="C43" s="2"/>
      <c r="D43" s="1" t="s">
        <v>55</v>
      </c>
      <c r="E43" s="1" t="s">
        <v>59</v>
      </c>
      <c r="G43" s="2" t="s">
        <v>75</v>
      </c>
    </row>
    <row r="44" spans="3:8" ht="16.5" customHeight="1" thickBot="1">
      <c r="C44" s="2"/>
      <c r="D44" s="48">
        <v>1</v>
      </c>
      <c r="E44" s="48">
        <v>1</v>
      </c>
      <c r="F44" s="49">
        <f>IF(E44&lt;=$F$23,$F$25*$F$22,0)/(1+$F$24)^D44</f>
        <v>0</v>
      </c>
      <c r="G44" s="15">
        <v>50</v>
      </c>
      <c r="H44" s="2" t="s">
        <v>72</v>
      </c>
    </row>
    <row r="45" spans="3:8" ht="16.5" customHeight="1" thickBot="1">
      <c r="C45" s="2"/>
      <c r="D45" s="50">
        <v>2</v>
      </c>
      <c r="E45" s="50">
        <v>2</v>
      </c>
      <c r="F45" s="51">
        <f aca="true" t="shared" si="0" ref="F45:F53">IF(E45&lt;=$F$23,$F$25*$F$22,0)/(1+$F$24)^D45</f>
        <v>0</v>
      </c>
      <c r="G45" s="15">
        <v>50</v>
      </c>
      <c r="H45" s="2" t="s">
        <v>73</v>
      </c>
    </row>
    <row r="46" spans="3:8" ht="16.5" customHeight="1" thickBot="1">
      <c r="C46" s="2"/>
      <c r="D46" s="50">
        <v>3</v>
      </c>
      <c r="E46" s="50">
        <v>3</v>
      </c>
      <c r="F46" s="51">
        <f t="shared" si="0"/>
        <v>0</v>
      </c>
      <c r="G46" s="16">
        <v>6</v>
      </c>
      <c r="H46" s="2" t="s">
        <v>74</v>
      </c>
    </row>
    <row r="47" spans="3:7" ht="16.5" customHeight="1" thickBot="1">
      <c r="C47" s="2"/>
      <c r="D47" s="50">
        <v>4</v>
      </c>
      <c r="E47" s="50">
        <v>4</v>
      </c>
      <c r="F47" s="51">
        <f t="shared" si="0"/>
        <v>0</v>
      </c>
      <c r="G47" s="17">
        <v>0.065</v>
      </c>
    </row>
    <row r="48" spans="3:7" ht="16.5" customHeight="1" thickBot="1">
      <c r="C48" s="2"/>
      <c r="D48" s="50">
        <v>5</v>
      </c>
      <c r="E48" s="50">
        <v>5</v>
      </c>
      <c r="F48" s="51">
        <f t="shared" si="0"/>
        <v>0</v>
      </c>
      <c r="G48" s="17">
        <v>0.015</v>
      </c>
    </row>
    <row r="49" spans="3:7" ht="16.5" customHeight="1" thickBot="1">
      <c r="C49" s="2"/>
      <c r="D49" s="50">
        <v>6</v>
      </c>
      <c r="E49" s="50">
        <v>6</v>
      </c>
      <c r="F49" s="51">
        <f t="shared" si="0"/>
        <v>0</v>
      </c>
      <c r="G49" s="17">
        <v>0.3</v>
      </c>
    </row>
    <row r="50" spans="3:6" ht="16.5" customHeight="1">
      <c r="C50" s="2"/>
      <c r="D50" s="50">
        <v>7</v>
      </c>
      <c r="E50" s="50">
        <v>7</v>
      </c>
      <c r="F50" s="51">
        <f t="shared" si="0"/>
        <v>0</v>
      </c>
    </row>
    <row r="51" spans="3:6" ht="16.5" customHeight="1">
      <c r="C51" s="2"/>
      <c r="D51" s="50">
        <v>8</v>
      </c>
      <c r="E51" s="50">
        <v>8</v>
      </c>
      <c r="F51" s="51">
        <f t="shared" si="0"/>
        <v>0</v>
      </c>
    </row>
    <row r="52" spans="3:6" ht="16.5" customHeight="1">
      <c r="C52" s="2"/>
      <c r="D52" s="50">
        <v>9</v>
      </c>
      <c r="E52" s="50">
        <v>9</v>
      </c>
      <c r="F52" s="51">
        <f t="shared" si="0"/>
        <v>0</v>
      </c>
    </row>
    <row r="53" spans="3:6" ht="16.5" customHeight="1">
      <c r="C53" s="2"/>
      <c r="D53" s="50">
        <v>10</v>
      </c>
      <c r="E53" s="50">
        <v>10</v>
      </c>
      <c r="F53" s="51">
        <f t="shared" si="0"/>
        <v>0</v>
      </c>
    </row>
    <row r="54" spans="3:6" ht="16.5" customHeight="1" thickBot="1">
      <c r="C54" s="2"/>
      <c r="D54" s="52" t="s">
        <v>58</v>
      </c>
      <c r="E54" s="54"/>
      <c r="F54" s="55">
        <f>SUM(F44:F53)</f>
        <v>0</v>
      </c>
    </row>
    <row r="55" spans="3:6" ht="16.5" customHeight="1" thickBot="1">
      <c r="C55" s="2"/>
      <c r="D55" s="31"/>
      <c r="E55" s="32"/>
      <c r="F55" s="53"/>
    </row>
    <row r="56" spans="4:10" ht="16.5" customHeight="1" thickBot="1">
      <c r="D56" s="8"/>
      <c r="E56" s="9"/>
      <c r="F56" s="9"/>
      <c r="G56" s="10" t="s">
        <v>14</v>
      </c>
      <c r="H56" s="9"/>
      <c r="I56" s="9"/>
      <c r="J56" s="11"/>
    </row>
    <row r="57" spans="2:10" ht="16.5" customHeight="1" thickBot="1">
      <c r="B57" s="2" t="s">
        <v>19</v>
      </c>
      <c r="D57" s="20"/>
      <c r="E57" s="20"/>
      <c r="F57" s="20"/>
      <c r="G57" s="56"/>
      <c r="H57" s="57"/>
      <c r="I57" s="20"/>
      <c r="J57" s="20"/>
    </row>
    <row r="58" spans="5:8" ht="16.5" customHeight="1" thickBot="1">
      <c r="E58" s="2" t="s">
        <v>35</v>
      </c>
      <c r="G58" s="38" t="s">
        <v>15</v>
      </c>
      <c r="H58" s="38" t="s">
        <v>16</v>
      </c>
    </row>
    <row r="59" spans="5:8" ht="16.5" customHeight="1" thickBot="1">
      <c r="E59" s="45"/>
      <c r="F59" s="46" t="s">
        <v>1</v>
      </c>
      <c r="G59" s="39">
        <v>100</v>
      </c>
      <c r="H59" s="40">
        <v>100</v>
      </c>
    </row>
    <row r="60" spans="5:8" ht="16.5" customHeight="1" thickBot="1">
      <c r="E60" s="45"/>
      <c r="F60" s="46" t="s">
        <v>56</v>
      </c>
      <c r="G60" s="39">
        <v>100</v>
      </c>
      <c r="H60" s="40">
        <v>100</v>
      </c>
    </row>
    <row r="61" spans="5:8" ht="16.5" customHeight="1" thickBot="1">
      <c r="E61" s="45"/>
      <c r="F61" s="46" t="s">
        <v>31</v>
      </c>
      <c r="G61" s="41">
        <v>1</v>
      </c>
      <c r="H61" s="42">
        <v>1</v>
      </c>
    </row>
    <row r="62" spans="5:8" ht="16.5" customHeight="1" thickBot="1">
      <c r="E62" s="45"/>
      <c r="F62" s="46" t="s">
        <v>3</v>
      </c>
      <c r="G62" s="43">
        <v>0.05</v>
      </c>
      <c r="H62" s="44">
        <v>0.12</v>
      </c>
    </row>
    <row r="63" spans="5:8" ht="16.5" customHeight="1" thickBot="1">
      <c r="E63" s="45"/>
      <c r="F63" s="46" t="s">
        <v>2</v>
      </c>
      <c r="G63" s="43">
        <v>0</v>
      </c>
      <c r="H63" s="44">
        <v>0</v>
      </c>
    </row>
    <row r="64" ht="16.5" customHeight="1" thickBot="1"/>
    <row r="65" spans="6:8" ht="16.5" customHeight="1" thickBot="1">
      <c r="F65" s="47" t="s">
        <v>34</v>
      </c>
      <c r="G65" s="34" t="s">
        <v>17</v>
      </c>
      <c r="H65" s="35" t="s">
        <v>18</v>
      </c>
    </row>
    <row r="66" spans="6:8" ht="16.5" customHeight="1" thickBot="1">
      <c r="F66" s="36">
        <v>0.01</v>
      </c>
      <c r="G66" s="37">
        <v>4.88</v>
      </c>
      <c r="H66" s="37">
        <v>11.31</v>
      </c>
    </row>
    <row r="67" spans="6:8" ht="16.5" customHeight="1" thickBot="1">
      <c r="F67" s="36">
        <v>0.05</v>
      </c>
      <c r="G67" s="37">
        <v>5.28</v>
      </c>
      <c r="H67" s="37">
        <v>11.32</v>
      </c>
    </row>
    <row r="68" spans="6:8" ht="16.5" customHeight="1" thickBot="1">
      <c r="F68" s="36">
        <v>0.1</v>
      </c>
      <c r="G68" s="37">
        <v>6.81</v>
      </c>
      <c r="H68" s="37">
        <v>11.84</v>
      </c>
    </row>
    <row r="69" spans="6:8" ht="16.5" customHeight="1" thickBot="1">
      <c r="F69" s="36">
        <v>0.15</v>
      </c>
      <c r="G69" s="37">
        <v>8.6</v>
      </c>
      <c r="H69" s="37">
        <v>13.01</v>
      </c>
    </row>
    <row r="70" spans="6:8" ht="16.5" customHeight="1" thickBot="1">
      <c r="F70" s="36">
        <v>0.2</v>
      </c>
      <c r="G70" s="37">
        <v>10.47</v>
      </c>
      <c r="H70" s="37">
        <v>14.48</v>
      </c>
    </row>
    <row r="71" spans="6:8" ht="16.5" customHeight="1" thickBot="1">
      <c r="F71" s="36">
        <v>0.25</v>
      </c>
      <c r="G71" s="37">
        <v>12.36</v>
      </c>
      <c r="H71" s="37">
        <v>16.11</v>
      </c>
    </row>
    <row r="72" spans="6:8" ht="16.5" customHeight="1" thickBot="1">
      <c r="F72" s="36">
        <v>0.3</v>
      </c>
      <c r="G72" s="37">
        <v>14.26</v>
      </c>
      <c r="H72" s="37">
        <v>17.8</v>
      </c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93" ht="16.5" customHeight="1">
      <c r="G93" s="23" t="s">
        <v>12</v>
      </c>
    </row>
    <row r="94" spans="2:11" ht="16.5" customHeight="1">
      <c r="B94" s="26" t="s">
        <v>38</v>
      </c>
      <c r="C94" s="24"/>
      <c r="D94" s="24"/>
      <c r="E94" s="24"/>
      <c r="F94" s="25"/>
      <c r="G94" s="24"/>
      <c r="H94" s="24"/>
      <c r="I94" s="24"/>
      <c r="J94" s="24"/>
      <c r="K94" s="24"/>
    </row>
    <row r="95" spans="2:11" ht="16.5" customHeight="1">
      <c r="B95" s="26" t="s">
        <v>39</v>
      </c>
      <c r="C95" s="24"/>
      <c r="D95" s="24"/>
      <c r="E95" s="24"/>
      <c r="F95" s="25"/>
      <c r="G95" s="24"/>
      <c r="H95" s="24"/>
      <c r="I95" s="24"/>
      <c r="J95" s="24"/>
      <c r="K95" s="24"/>
    </row>
    <row r="96" spans="2:3" ht="16.5" customHeight="1">
      <c r="B96" s="26" t="s">
        <v>0</v>
      </c>
      <c r="C96" s="2"/>
    </row>
    <row r="97" spans="2:3" ht="16.5" customHeight="1">
      <c r="B97" s="26" t="s">
        <v>77</v>
      </c>
      <c r="C97" s="2"/>
    </row>
    <row r="98" spans="2:3" ht="16.5" customHeight="1">
      <c r="B98" s="26" t="s">
        <v>40</v>
      </c>
      <c r="C98" s="2"/>
    </row>
    <row r="99" spans="2:3" ht="16.5" customHeight="1">
      <c r="B99" s="26" t="s">
        <v>41</v>
      </c>
      <c r="C99" s="2"/>
    </row>
    <row r="100" spans="2:3" ht="16.5" customHeight="1">
      <c r="B100" s="26" t="s">
        <v>46</v>
      </c>
      <c r="C100" s="2"/>
    </row>
    <row r="101" spans="2:3" ht="16.5" customHeight="1">
      <c r="B101" s="26" t="s">
        <v>45</v>
      </c>
      <c r="C101" s="2"/>
    </row>
    <row r="102" spans="2:3" ht="16.5" customHeight="1">
      <c r="B102" s="26" t="s">
        <v>42</v>
      </c>
      <c r="C102" s="2"/>
    </row>
    <row r="103" spans="2:3" ht="16.5" customHeight="1">
      <c r="B103" s="26" t="s">
        <v>78</v>
      </c>
      <c r="C103" s="2"/>
    </row>
    <row r="104" spans="2:3" ht="16.5" customHeight="1">
      <c r="B104" s="26" t="s">
        <v>43</v>
      </c>
      <c r="C104" s="2"/>
    </row>
    <row r="105" spans="2:3" ht="16.5" customHeight="1">
      <c r="B105" s="26" t="s">
        <v>79</v>
      </c>
      <c r="C105" s="2"/>
    </row>
    <row r="106" spans="2:3" ht="16.5" customHeight="1">
      <c r="B106" s="26" t="s">
        <v>13</v>
      </c>
      <c r="C106" s="2"/>
    </row>
    <row r="107" spans="2:3" ht="16.5" customHeight="1">
      <c r="B107" s="26" t="s">
        <v>44</v>
      </c>
      <c r="C107" s="2"/>
    </row>
    <row r="108" spans="2:3" ht="16.5" customHeight="1">
      <c r="B108" s="1"/>
      <c r="C108" s="2"/>
    </row>
  </sheetData>
  <printOptions/>
  <pageMargins left="0.3" right="0.3" top="0.7" bottom="0.7" header="0.5" footer="0.5"/>
  <pageSetup orientation="portrait" paperSize="9" scale="80"/>
  <headerFooter alignWithMargins="0">
    <oddHeader>&amp;L&amp;COptionPriceModel.xls&amp;R&amp;D, &amp;T</oddHeader>
    <oddFooter>&amp;L&amp;C- &amp;P -&amp;R</oddFooter>
  </headerFooter>
  <drawing r:id="rId4"/>
  <legacyDrawing r:id="rId3"/>
  <oleObjects>
    <oleObject progId="Equation.3" shapeId="393935" r:id="rId1"/>
    <oleObject progId="Equation.3" shapeId="4215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2006-10-11T20:52:10Z</cp:lastPrinted>
  <dcterms:created xsi:type="dcterms:W3CDTF">2001-04-27T19:40:05Z</dcterms:created>
  <cp:category/>
  <cp:version/>
  <cp:contentType/>
  <cp:contentStatus/>
</cp:coreProperties>
</file>