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40" windowWidth="20860" windowHeight="11000" tabRatio="1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<sst xmlns="http://schemas.openxmlformats.org/spreadsheetml/2006/main" count="115" uniqueCount="95">
  <si>
    <t>has generally stood the test of time.  However, in recent years, there has been a flurry of studies, notably by</t>
  </si>
  <si>
    <t>discernible patterns that can be used to advantage in arbitrage portfolio environments.  A reasonable perspective</t>
  </si>
  <si>
    <t xml:space="preserve">(Source:  http://www.econ.yale.edu/~shiller/chapt26.html, from Robert J. Shiller, "Market Volatility", Cambridge, MA, 1989, as updated).                     </t>
  </si>
  <si>
    <t xml:space="preserve">             Historical Data on U.S. Equity Markets</t>
  </si>
  <si>
    <t>one factors in transactions costs, there are basically insufficient net gains to be earned from pursuing various</t>
  </si>
  <si>
    <t>P. LeBel</t>
  </si>
  <si>
    <t>©2006, 2000</t>
  </si>
  <si>
    <t>Comparison</t>
  </si>
  <si>
    <t>A.</t>
  </si>
  <si>
    <t>B.</t>
  </si>
  <si>
    <t>C.</t>
  </si>
  <si>
    <t>D. (=A/C)</t>
  </si>
  <si>
    <t>E.</t>
  </si>
  <si>
    <t>F.</t>
  </si>
  <si>
    <t>G.</t>
  </si>
  <si>
    <t>(P/E Equiv:)</t>
  </si>
  <si>
    <t>I.</t>
  </si>
  <si>
    <t>Stock Prices</t>
  </si>
  <si>
    <t>Dividends</t>
  </si>
  <si>
    <t>Earnings</t>
  </si>
  <si>
    <t>P/E Ratio</t>
  </si>
  <si>
    <t>Interest</t>
  </si>
  <si>
    <t>PPI (1982=100)</t>
  </si>
  <si>
    <t>Yr^2</t>
  </si>
  <si>
    <t>Year</t>
  </si>
  <si>
    <t>Interest %</t>
  </si>
  <si>
    <t>PV Earnings</t>
  </si>
  <si>
    <t>Stock Value:</t>
  </si>
  <si>
    <t>Mean: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</si>
  <si>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</si>
  <si>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</si>
  <si>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</si>
  <si>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</si>
  <si>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</si>
  <si>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</si>
  <si>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</si>
  <si>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</si>
  <si>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</si>
  <si>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</si>
  <si>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</si>
  <si>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</si>
  <si>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</si>
  <si>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</si>
  <si>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</si>
  <si>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</si>
  <si>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</si>
  <si>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</si>
  <si>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</si>
  <si>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</si>
  <si>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</si>
  <si>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</si>
  <si>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</si>
  <si>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</si>
  <si>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</si>
  <si>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If you calculate the present value of stock earnings and compare the result with the stock market</t>
  </si>
  <si>
    <t>price, you have one measure of market valuation.  You also can compare this result with the</t>
  </si>
  <si>
    <t>P/E current ratio relative to its historical trend (linear or quadratic).  By the latter measure, stock</t>
  </si>
  <si>
    <t>prices are over-valued.  By the former measure, stock prices are undervalued.</t>
  </si>
  <si>
    <t xml:space="preserve">     The former measure produces undervaluation in all but one year of the series, suggesting an</t>
  </si>
  <si>
    <t>upward bias.  Sources up upward bias include no allowance for underlying rates of inflation,</t>
  </si>
  <si>
    <t xml:space="preserve">and no allowance for the underlying trend volatility of stock prices.  </t>
  </si>
  <si>
    <t>information in such a way that short-term stock prices follow a random walk.  Burton Malkiel wrote a best selling</t>
  </si>
  <si>
    <t>technical analysis to the random walk.  He allows for irrationality in the short run, which he links to the willingness of</t>
  </si>
  <si>
    <t>create a portfolio based on a random throw of darts on a stock page.  The random walk efficient markets hypothesis</t>
  </si>
  <si>
    <t>individuals to follow professional advisors, but says that markets are sufficiently efficient that one might just as well</t>
  </si>
  <si>
    <t>H.</t>
  </si>
  <si>
    <t>Simple PV</t>
  </si>
  <si>
    <t xml:space="preserve"> (=C./G.)</t>
  </si>
  <si>
    <t>would suggest that there may be some systematic patterns that exist in markets, but as Malkiel has restated, once</t>
  </si>
  <si>
    <t>trading strategies.  What makes this all the more compelling is the tide of financial market studies and improvements</t>
  </si>
  <si>
    <t>in information technology, all of which make it difficult to gain a sustainable edge.  Moreover, even with the growth</t>
  </si>
  <si>
    <t>of improved financial instruments, there still is the risk that major reversions can occur, as was the case with</t>
  </si>
  <si>
    <t>the near bankruptcy of Long Term Capital Management in 1998, two of whose principals were Nobel Prize winners</t>
  </si>
  <si>
    <t>Myron Scholes and Robert Merton.  In short, we have yet to develop sufficiently complete markets to avoid</t>
  </si>
  <si>
    <t>periodic risks of catastrophic movements in prices, which is why Malkiel advises one to adopt a long-term buy and</t>
  </si>
  <si>
    <t>Bills</t>
  </si>
  <si>
    <t>Bonds</t>
  </si>
  <si>
    <t>Stocks</t>
  </si>
  <si>
    <t>Inflation</t>
  </si>
  <si>
    <t>Real Bills</t>
  </si>
  <si>
    <t>Real Bonds</t>
  </si>
  <si>
    <t>Real Stocks</t>
  </si>
  <si>
    <t>Mean</t>
  </si>
  <si>
    <t>Std. Deviation</t>
  </si>
  <si>
    <t>Maximum</t>
  </si>
  <si>
    <t>Minimum</t>
  </si>
  <si>
    <t>C.Variation</t>
  </si>
  <si>
    <t xml:space="preserve">   Rates of Return on Bills, Bonds, and Stocks, 1926-1997</t>
  </si>
  <si>
    <t xml:space="preserve">       Valuation of Stock Market Prices</t>
  </si>
  <si>
    <t xml:space="preserve">             Valuations in U.S. Financial Markets</t>
  </si>
  <si>
    <t>Are financial markets rational?  The efficient markets hypothesis states that financial assets incorporate all relevant</t>
  </si>
  <si>
    <r>
      <t xml:space="preserve">book, </t>
    </r>
    <r>
      <rPr>
        <i/>
        <sz val="10"/>
        <rFont val="Helv"/>
        <family val="0"/>
      </rPr>
      <t>A Random Walk Down Wall Street(1973)</t>
    </r>
    <r>
      <rPr>
        <sz val="10"/>
        <rFont val="Helv"/>
        <family val="0"/>
      </rPr>
      <t>, in which over several editions, he has reviewed theories ranging from</t>
    </r>
  </si>
  <si>
    <r>
      <t xml:space="preserve">hold strategy and to ride out the waves of periodic fluctuations.  Robert Shiller's book, </t>
    </r>
    <r>
      <rPr>
        <i/>
        <sz val="10"/>
        <rFont val="Helv"/>
        <family val="0"/>
      </rPr>
      <t>Irrational Exuberance</t>
    </r>
    <r>
      <rPr>
        <sz val="10"/>
        <rFont val="Helv"/>
        <family val="0"/>
      </rPr>
      <t xml:space="preserve"> (2000)</t>
    </r>
  </si>
  <si>
    <t>restates the case for financial market inefficiency, and again calls for the diversification of financial assets.</t>
  </si>
  <si>
    <r>
      <t>Craig McKinlay and Andrew Lo (</t>
    </r>
    <r>
      <rPr>
        <i/>
        <sz val="10"/>
        <rFont val="Helv"/>
        <family val="0"/>
      </rPr>
      <t>A Non-Random Walk Down Wall Street, 1999</t>
    </r>
    <r>
      <rPr>
        <sz val="10"/>
        <rFont val="Helv"/>
        <family val="0"/>
      </rPr>
      <t>), in which they contend there are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</si>
</sst>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color indexed="12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i/>
      <sz val="10"/>
      <name val="Helv"/>
      <family val="0"/>
    </font>
    <font>
      <sz val="12"/>
      <name val="Helv"/>
      <family val="0"/>
    </font>
    <font>
      <sz val="9.25"/>
      <name val="Helv"/>
      <family val="0"/>
    </font>
    <font>
      <sz val="11.75"/>
      <name val="Helv"/>
      <family val="0"/>
    </font>
    <font>
      <sz val="15.5"/>
      <name val="Helv"/>
      <family val="0"/>
    </font>
    <font>
      <b/>
      <sz val="9.25"/>
      <name val="Helv"/>
      <family val="0"/>
    </font>
    <font>
      <sz val="2"/>
      <name val="Helv"/>
      <family val="0"/>
    </font>
    <font>
      <b/>
      <sz val="2"/>
      <name val="Helv"/>
      <family val="0"/>
    </font>
    <font>
      <i/>
      <sz val="2"/>
      <name val="Helv"/>
      <family val="0"/>
    </font>
    <font>
      <sz val="8.75"/>
      <name val="Helv"/>
      <family val="0"/>
    </font>
    <font>
      <sz val="7.75"/>
      <name val="Helv"/>
      <family val="0"/>
    </font>
    <font>
      <vertAlign val="superscript"/>
      <sz val="7.75"/>
      <name val="Helv"/>
      <family val="0"/>
    </font>
    <font>
      <sz val="14.25"/>
      <name val="Helv"/>
      <family val="0"/>
    </font>
    <font>
      <sz val="8"/>
      <name val="Helv"/>
      <family val="0"/>
    </font>
    <font>
      <sz val="9.75"/>
      <name val="Helv"/>
      <family val="0"/>
    </font>
    <font>
      <vertAlign val="superscript"/>
      <sz val="9"/>
      <name val="Helv"/>
      <family val="0"/>
    </font>
    <font>
      <b/>
      <vertAlign val="superscript"/>
      <sz val="9"/>
      <name val="Helv"/>
      <family val="0"/>
    </font>
    <font>
      <b/>
      <u val="single"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1" fillId="0" borderId="0" xfId="0" applyFont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/>
    </xf>
    <xf numFmtId="2" fontId="9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2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0" fontId="0" fillId="0" borderId="0" xfId="0" applyAlignment="1">
      <alignment horizontal="right"/>
    </xf>
    <xf numFmtId="2" fontId="5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S&amp;P 500 Price-Earnings Ratio</a:t>
            </a:r>
          </a:p>
        </c:rich>
      </c:tx>
      <c:layout>
        <c:manualLayout>
          <c:xMode val="factor"/>
          <c:yMode val="factor"/>
          <c:x val="0.01"/>
          <c:y val="-0.01"/>
        </c:manualLayout>
      </c:layout>
      <c:spPr>
        <a:solidFill>
          <a:srgbClr val="FFFFFF"/>
        </a:solidFill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725"/>
          <c:y val="0.0655"/>
          <c:w val="0.992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Sheet1!$E$444</c:f>
              <c:strCache>
                <c:ptCount val="1"/>
                <c:pt idx="0">
                  <c:v>P/E Ratio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8"/>
              <c:delete val="1"/>
            </c:dLbl>
            <c:dLbl>
              <c:idx val="46"/>
              <c:delete val="1"/>
            </c:dLbl>
            <c:dLbl>
              <c:idx val="51"/>
              <c:delete val="1"/>
            </c:dLbl>
            <c:dLbl>
              <c:idx val="53"/>
              <c:delete val="1"/>
            </c:dLbl>
            <c:dLbl>
              <c:idx val="61"/>
              <c:delete val="1"/>
            </c:dLbl>
            <c:dLbl>
              <c:idx val="65"/>
              <c:delete val="1"/>
            </c:dLbl>
            <c:dLbl>
              <c:idx val="78"/>
              <c:delete val="1"/>
            </c:dLbl>
            <c:dLbl>
              <c:idx val="81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6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7"/>
              <c:delete val="1"/>
            </c:dLbl>
            <c:dLbl>
              <c:idx val="99"/>
              <c:delete val="1"/>
            </c:dLbl>
            <c:dLbl>
              <c:idx val="101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9"/>
              <c:delete val="1"/>
            </c:dLbl>
            <c:dLbl>
              <c:idx val="111"/>
              <c:delete val="1"/>
            </c:dLbl>
            <c:dLbl>
              <c:idx val="113"/>
              <c:delete val="1"/>
            </c:dLbl>
            <c:dLbl>
              <c:idx val="115"/>
              <c:delete val="1"/>
            </c:dLbl>
            <c:dLbl>
              <c:idx val="120"/>
              <c:delete val="1"/>
            </c:dLbl>
            <c:dLbl>
              <c:idx val="12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trendline>
            <c:name>P/E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Quadratic Time Trend:
Y = 0.0003x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- 0.0393x + 14.684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0.0073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Sheet1!$D$445:$D$579</c:f>
              <c:numCach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cat>
          <c:val>
            <c:numRef>
              <c:f>Sheet1!$E$445:$E$579</c:f>
              <c:numCach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45004232"/>
        <c:crosses val="autoZero"/>
        <c:auto val="0"/>
        <c:lblOffset val="100"/>
        <c:noMultiLvlLbl val="0"/>
      </c:catAx>
      <c:valAx>
        <c:axId val="45004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19913551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"/>
          <c:y val="0.95375"/>
          <c:w val="0.24425"/>
          <c:h val="0.024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Nominal Rates of Return to U.S. Bills, Bonds, and Stocks</a:t>
            </a:r>
          </a:p>
        </c:rich>
      </c:tx>
      <c:layout>
        <c:manualLayout>
          <c:xMode val="factor"/>
          <c:yMode val="factor"/>
          <c:x val="0.01475"/>
          <c:y val="-0.003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25"/>
          <c:y val="0.118"/>
          <c:w val="0.977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Sheet1!$I$175</c:f>
              <c:strCache>
                <c:ptCount val="1"/>
                <c:pt idx="0">
                  <c:v>Bills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Sheet1!$H$176:$H$260</c:f>
              <c:numCache/>
            </c:numRef>
          </c:cat>
          <c:val>
            <c:numRef>
              <c:f>Sheet1!$I$176:$I$260</c:f>
              <c:numCache/>
            </c:numRef>
          </c:val>
          <c:smooth val="0"/>
        </c:ser>
        <c:ser>
          <c:idx val="1"/>
          <c:order val="1"/>
          <c:tx>
            <c:strRef>
              <c:f>Sheet1!$J$175</c:f>
              <c:strCache>
                <c:ptCount val="1"/>
                <c:pt idx="0">
                  <c:v>Bonds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Sheet1!$H$176:$H$260</c:f>
              <c:numCache/>
            </c:numRef>
          </c:cat>
          <c:val>
            <c:numRef>
              <c:f>Sheet1!$J$176:$J$260</c:f>
              <c:numCache/>
            </c:numRef>
          </c:val>
          <c:smooth val="0"/>
        </c:ser>
        <c:ser>
          <c:idx val="2"/>
          <c:order val="2"/>
          <c:tx>
            <c:strRef>
              <c:f>Sheet1!$K$175</c:f>
              <c:strCache>
                <c:ptCount val="1"/>
                <c:pt idx="0">
                  <c:v>Stocks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Sheet1!$H$176:$H$260</c:f>
              <c:numCache/>
            </c:numRef>
          </c:cat>
          <c:val>
            <c:numRef>
              <c:f>Sheet1!$K$176:$K$260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38490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575"/>
          <c:y val="0.843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Real Rates of Return to U.S. Bills, Bonds, and Stocks</a:t>
            </a:r>
          </a:p>
        </c:rich>
      </c:tx>
      <c:layout>
        <c:manualLayout>
          <c:xMode val="factor"/>
          <c:yMode val="factor"/>
          <c:x val="0.01475"/>
          <c:y val="0.003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425"/>
          <c:y val="0.085"/>
          <c:w val="0.97975"/>
          <c:h val="0.7705"/>
        </c:manualLayout>
      </c:layout>
      <c:lineChart>
        <c:grouping val="standard"/>
        <c:varyColors val="0"/>
        <c:ser>
          <c:idx val="3"/>
          <c:order val="0"/>
          <c:tx>
            <c:strRef>
              <c:f>Sheet1!$L$175</c:f>
              <c:strCache>
                <c:ptCount val="1"/>
                <c:pt idx="0">
                  <c:v>Real Bills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name>Real Bills Return Trend:</c:name>
            <c:spPr>
              <a:ln w="25400">
                <a:solidFill>
                  <a:srgbClr val="1FB714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Real Bills Return Trend:
y = 0.004x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- 0.2667x + 3.3148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0.1419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Sheet1!$H$176:$H$260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cat>
          <c:val>
            <c:numRef>
              <c:f>Sheet1!$L$176:$L$260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Sheet1!$M$175</c:f>
              <c:strCache>
                <c:ptCount val="1"/>
                <c:pt idx="0">
                  <c:v>Real Bonds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800080"/>
                </a:solidFill>
              </a:ln>
            </c:spPr>
          </c:marker>
          <c:trendline>
            <c:name>Real Bond Return Trend: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Real Bond Return Trend:
y = 0.0103x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- 0.7107x + 10.14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0.1401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Sheet1!$H$176:$H$260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cat>
          <c:val>
            <c:numRef>
              <c:f>Sheet1!$M$176:$M$260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Sheet1!$N$175</c:f>
              <c:strCache>
                <c:ptCount val="1"/>
                <c:pt idx="0">
                  <c:v>Real Stocks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dPt>
            <c:idx val="49"/>
            <c:spPr>
              <a:ln w="254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CF305"/>
                </a:solidFill>
                <a:ln>
                  <a:solidFill>
                    <a:srgbClr val="000000"/>
                  </a:solidFill>
                </a:ln>
              </c:spPr>
            </c:marker>
          </c:dPt>
          <c:trendline>
            <c:name>Real Stock Return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Real Stock Return Trend:
y = 0.0064x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- 0.3918x + 7.196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0.0212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Sheet1!$H$176:$H$260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cat>
          <c:val>
            <c:numRef>
              <c:f>Sheet1!$N$176:$N$260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895958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75"/>
          <c:y val="0.87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P/E Ratios and Ten-Year Rates of Return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95"/>
          <c:y val="0.12075"/>
          <c:w val="0.9845"/>
          <c:h val="0.7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P/E 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Rate of Return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'[1]Sheet1'!$B$5:$B$100</c:f>
              <c:numCache>
                <c:ptCount val="96"/>
                <c:pt idx="9">
                  <c:v>5.5</c:v>
                </c:pt>
                <c:pt idx="11">
                  <c:v>4.16</c:v>
                </c:pt>
                <c:pt idx="13">
                  <c:v>5.4</c:v>
                </c:pt>
                <c:pt idx="15">
                  <c:v>5.1</c:v>
                </c:pt>
                <c:pt idx="20">
                  <c:v>7.9</c:v>
                </c:pt>
                <c:pt idx="21">
                  <c:v>10.5</c:v>
                </c:pt>
                <c:pt idx="22">
                  <c:v>9.6</c:v>
                </c:pt>
                <c:pt idx="23">
                  <c:v>5</c:v>
                </c:pt>
                <c:pt idx="24">
                  <c:v>5.5</c:v>
                </c:pt>
                <c:pt idx="26">
                  <c:v>5.3</c:v>
                </c:pt>
                <c:pt idx="27">
                  <c:v>4.3</c:v>
                </c:pt>
                <c:pt idx="28">
                  <c:v>4.5</c:v>
                </c:pt>
                <c:pt idx="29">
                  <c:v>5</c:v>
                </c:pt>
                <c:pt idx="30">
                  <c:v>1.7</c:v>
                </c:pt>
                <c:pt idx="31">
                  <c:v>2.5</c:v>
                </c:pt>
                <c:pt idx="32">
                  <c:v>2.3</c:v>
                </c:pt>
                <c:pt idx="33">
                  <c:v>2.2</c:v>
                </c:pt>
                <c:pt idx="34">
                  <c:v>-1.87</c:v>
                </c:pt>
                <c:pt idx="35">
                  <c:v>-2.5</c:v>
                </c:pt>
                <c:pt idx="36">
                  <c:v>-3.75</c:v>
                </c:pt>
                <c:pt idx="37">
                  <c:v>-2.5</c:v>
                </c:pt>
                <c:pt idx="38">
                  <c:v>0.4</c:v>
                </c:pt>
                <c:pt idx="39">
                  <c:v>2.5</c:v>
                </c:pt>
                <c:pt idx="40">
                  <c:v>4.15</c:v>
                </c:pt>
                <c:pt idx="41">
                  <c:v>3.86</c:v>
                </c:pt>
                <c:pt idx="42">
                  <c:v>5.25</c:v>
                </c:pt>
                <c:pt idx="43">
                  <c:v>13.2</c:v>
                </c:pt>
                <c:pt idx="44">
                  <c:v>8.7</c:v>
                </c:pt>
                <c:pt idx="45">
                  <c:v>10.1</c:v>
                </c:pt>
                <c:pt idx="46">
                  <c:v>6.8</c:v>
                </c:pt>
                <c:pt idx="47">
                  <c:v>2.8</c:v>
                </c:pt>
                <c:pt idx="48">
                  <c:v>1.6</c:v>
                </c:pt>
                <c:pt idx="49">
                  <c:v>2.2</c:v>
                </c:pt>
                <c:pt idx="50">
                  <c:v>5.1</c:v>
                </c:pt>
                <c:pt idx="51">
                  <c:v>3.84</c:v>
                </c:pt>
                <c:pt idx="52">
                  <c:v>6.7</c:v>
                </c:pt>
                <c:pt idx="53">
                  <c:v>5.2</c:v>
                </c:pt>
                <c:pt idx="54">
                  <c:v>-0.2</c:v>
                </c:pt>
                <c:pt idx="55">
                  <c:v>2.5</c:v>
                </c:pt>
                <c:pt idx="56">
                  <c:v>2.1</c:v>
                </c:pt>
                <c:pt idx="57">
                  <c:v>10.4</c:v>
                </c:pt>
                <c:pt idx="58">
                  <c:v>10.7</c:v>
                </c:pt>
                <c:pt idx="59">
                  <c:v>9.1</c:v>
                </c:pt>
                <c:pt idx="60">
                  <c:v>14.5</c:v>
                </c:pt>
                <c:pt idx="61">
                  <c:v>16.8</c:v>
                </c:pt>
                <c:pt idx="62">
                  <c:v>15.8</c:v>
                </c:pt>
                <c:pt idx="63">
                  <c:v>9.8</c:v>
                </c:pt>
                <c:pt idx="66">
                  <c:v>4.4</c:v>
                </c:pt>
                <c:pt idx="67">
                  <c:v>5.4</c:v>
                </c:pt>
                <c:pt idx="68">
                  <c:v>1.3</c:v>
                </c:pt>
                <c:pt idx="69">
                  <c:v>-3.5</c:v>
                </c:pt>
                <c:pt idx="70">
                  <c:v>-1.75</c:v>
                </c:pt>
                <c:pt idx="71">
                  <c:v>-0.2</c:v>
                </c:pt>
                <c:pt idx="72">
                  <c:v>-3</c:v>
                </c:pt>
                <c:pt idx="73">
                  <c:v>-3</c:v>
                </c:pt>
                <c:pt idx="74">
                  <c:v>-1.25</c:v>
                </c:pt>
                <c:pt idx="75">
                  <c:v>-0.1</c:v>
                </c:pt>
                <c:pt idx="76">
                  <c:v>-2.6</c:v>
                </c:pt>
                <c:pt idx="77">
                  <c:v>-1.3</c:v>
                </c:pt>
                <c:pt idx="78">
                  <c:v>2.3</c:v>
                </c:pt>
                <c:pt idx="79">
                  <c:v>6.5</c:v>
                </c:pt>
                <c:pt idx="80">
                  <c:v>5.5</c:v>
                </c:pt>
                <c:pt idx="81">
                  <c:v>7.5</c:v>
                </c:pt>
                <c:pt idx="82">
                  <c:v>8.6</c:v>
                </c:pt>
                <c:pt idx="84">
                  <c:v>10.7</c:v>
                </c:pt>
                <c:pt idx="86">
                  <c:v>13.2</c:v>
                </c:pt>
                <c:pt idx="87">
                  <c:v>11.2</c:v>
                </c:pt>
                <c:pt idx="88">
                  <c:v>10.6</c:v>
                </c:pt>
                <c:pt idx="89">
                  <c:v>10.1</c:v>
                </c:pt>
                <c:pt idx="90">
                  <c:v>10.8</c:v>
                </c:pt>
                <c:pt idx="92">
                  <c:v>13.62</c:v>
                </c:pt>
                <c:pt idx="93">
                  <c:v>15.45</c:v>
                </c:pt>
                <c:pt idx="95">
                  <c:v>7</c:v>
                </c:pt>
              </c:numCache>
            </c:numRef>
          </c:xVal>
          <c:yVal>
            <c:numRef>
              <c:f>'[1]Sheet1'!$C$5:$C$100</c:f>
              <c:numCache>
                <c:ptCount val="96"/>
                <c:pt idx="9">
                  <c:v>15</c:v>
                </c:pt>
                <c:pt idx="11">
                  <c:v>17.16</c:v>
                </c:pt>
                <c:pt idx="13">
                  <c:v>15.6</c:v>
                </c:pt>
                <c:pt idx="15">
                  <c:v>17.14</c:v>
                </c:pt>
                <c:pt idx="20">
                  <c:v>17.14</c:v>
                </c:pt>
                <c:pt idx="21">
                  <c:v>17.17</c:v>
                </c:pt>
                <c:pt idx="22">
                  <c:v>17.48</c:v>
                </c:pt>
                <c:pt idx="23">
                  <c:v>19.3</c:v>
                </c:pt>
                <c:pt idx="24">
                  <c:v>23</c:v>
                </c:pt>
                <c:pt idx="26">
                  <c:v>21.5</c:v>
                </c:pt>
                <c:pt idx="27">
                  <c:v>23.1</c:v>
                </c:pt>
                <c:pt idx="28">
                  <c:v>20.3</c:v>
                </c:pt>
                <c:pt idx="29">
                  <c:v>16.5</c:v>
                </c:pt>
                <c:pt idx="30">
                  <c:v>18.62</c:v>
                </c:pt>
                <c:pt idx="31">
                  <c:v>20.1</c:v>
                </c:pt>
                <c:pt idx="32">
                  <c:v>17.13</c:v>
                </c:pt>
                <c:pt idx="33">
                  <c:v>12</c:v>
                </c:pt>
                <c:pt idx="34">
                  <c:v>14.65</c:v>
                </c:pt>
                <c:pt idx="35">
                  <c:v>14.63</c:v>
                </c:pt>
                <c:pt idx="36">
                  <c:v>14.3</c:v>
                </c:pt>
                <c:pt idx="37">
                  <c:v>14</c:v>
                </c:pt>
                <c:pt idx="38">
                  <c:v>13.4</c:v>
                </c:pt>
                <c:pt idx="39">
                  <c:v>11.5</c:v>
                </c:pt>
                <c:pt idx="40">
                  <c:v>10.5</c:v>
                </c:pt>
                <c:pt idx="41">
                  <c:v>12.5</c:v>
                </c:pt>
                <c:pt idx="42">
                  <c:v>10.9</c:v>
                </c:pt>
                <c:pt idx="43">
                  <c:v>6.9</c:v>
                </c:pt>
                <c:pt idx="44">
                  <c:v>7.4</c:v>
                </c:pt>
                <c:pt idx="45">
                  <c:v>9.17</c:v>
                </c:pt>
                <c:pt idx="46">
                  <c:v>11.1</c:v>
                </c:pt>
                <c:pt idx="47">
                  <c:v>20.7</c:v>
                </c:pt>
                <c:pt idx="48">
                  <c:v>23.2</c:v>
                </c:pt>
                <c:pt idx="49">
                  <c:v>18.15</c:v>
                </c:pt>
                <c:pt idx="50">
                  <c:v>9.15</c:v>
                </c:pt>
                <c:pt idx="51">
                  <c:v>14</c:v>
                </c:pt>
                <c:pt idx="52">
                  <c:v>12.65</c:v>
                </c:pt>
                <c:pt idx="53">
                  <c:v>18.62</c:v>
                </c:pt>
                <c:pt idx="54">
                  <c:v>23.2</c:v>
                </c:pt>
                <c:pt idx="55">
                  <c:v>14.64</c:v>
                </c:pt>
                <c:pt idx="56">
                  <c:v>17.14</c:v>
                </c:pt>
                <c:pt idx="57">
                  <c:v>11</c:v>
                </c:pt>
                <c:pt idx="58">
                  <c:v>10.5</c:v>
                </c:pt>
                <c:pt idx="59">
                  <c:v>11.3</c:v>
                </c:pt>
                <c:pt idx="60">
                  <c:v>10.7</c:v>
                </c:pt>
                <c:pt idx="61">
                  <c:v>10.3</c:v>
                </c:pt>
                <c:pt idx="62">
                  <c:v>11</c:v>
                </c:pt>
                <c:pt idx="63">
                  <c:v>18.15</c:v>
                </c:pt>
                <c:pt idx="66">
                  <c:v>21</c:v>
                </c:pt>
                <c:pt idx="67">
                  <c:v>19.2</c:v>
                </c:pt>
                <c:pt idx="68">
                  <c:v>20.6</c:v>
                </c:pt>
                <c:pt idx="69">
                  <c:v>23.1</c:v>
                </c:pt>
                <c:pt idx="70">
                  <c:v>23.8</c:v>
                </c:pt>
                <c:pt idx="71">
                  <c:v>20.4</c:v>
                </c:pt>
                <c:pt idx="72">
                  <c:v>21.5</c:v>
                </c:pt>
                <c:pt idx="73">
                  <c:v>20.8</c:v>
                </c:pt>
                <c:pt idx="74">
                  <c:v>17.15</c:v>
                </c:pt>
                <c:pt idx="75">
                  <c:v>16.4</c:v>
                </c:pt>
                <c:pt idx="76">
                  <c:v>17.15</c:v>
                </c:pt>
                <c:pt idx="77">
                  <c:v>18.7</c:v>
                </c:pt>
                <c:pt idx="78">
                  <c:v>13.4</c:v>
                </c:pt>
                <c:pt idx="79">
                  <c:v>9.13</c:v>
                </c:pt>
                <c:pt idx="80">
                  <c:v>11.3</c:v>
                </c:pt>
                <c:pt idx="81">
                  <c:v>11.5</c:v>
                </c:pt>
                <c:pt idx="82">
                  <c:v>9.17</c:v>
                </c:pt>
                <c:pt idx="84">
                  <c:v>8.8</c:v>
                </c:pt>
                <c:pt idx="86">
                  <c:v>7.4</c:v>
                </c:pt>
                <c:pt idx="87">
                  <c:v>9.13</c:v>
                </c:pt>
                <c:pt idx="88">
                  <c:v>10.25</c:v>
                </c:pt>
                <c:pt idx="89">
                  <c:v>10.35</c:v>
                </c:pt>
                <c:pt idx="90">
                  <c:v>11.8</c:v>
                </c:pt>
                <c:pt idx="92">
                  <c:v>14.28</c:v>
                </c:pt>
                <c:pt idx="93">
                  <c:v>15.36</c:v>
                </c:pt>
                <c:pt idx="95">
                  <c:v>19.2</c:v>
                </c:pt>
              </c:numCache>
            </c:numRef>
          </c:yVal>
          <c:smooth val="0"/>
        </c:ser>
        <c:axId val="10997213"/>
        <c:axId val="31866054"/>
      </c:scatterChart>
      <c:val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Helv"/>
                <a:ea typeface="Helv"/>
                <a:cs typeface="Helv"/>
              </a:defRPr>
            </a:pPr>
          </a:p>
        </c:txPr>
        <c:crossAx val="31866054"/>
        <c:crosses val="autoZero"/>
        <c:crossBetween val="midCat"/>
        <c:dispUnits/>
      </c:valAx>
      <c:valAx>
        <c:axId val="31866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Helv"/>
                <a:ea typeface="Helv"/>
                <a:cs typeface="Helv"/>
              </a:defRPr>
            </a:pPr>
          </a:p>
        </c:txPr>
        <c:crossAx val="10997213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15"/>
          <c:y val="0.8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0.7385</cdr:y>
    </cdr:from>
    <cdr:to>
      <cdr:x>0.1595</cdr:x>
      <cdr:y>0.808</cdr:y>
    </cdr:to>
    <cdr:sp>
      <cdr:nvSpPr>
        <cdr:cNvPr id="1" name="Text 1"/>
        <cdr:cNvSpPr txBox="1">
          <a:spLocks noChangeArrowheads="1"/>
        </cdr:cNvSpPr>
      </cdr:nvSpPr>
      <cdr:spPr>
        <a:xfrm>
          <a:off x="485775" y="3333750"/>
          <a:ext cx="885825" cy="314325"/>
        </a:xfrm>
        <a:prstGeom prst="rect">
          <a:avLst/>
        </a:prstGeom>
        <a:solidFill>
          <a:srgbClr val="FFFFFF"/>
        </a:solidFill>
        <a:ln w="2349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sng" baseline="0">
              <a:latin typeface="Helv"/>
              <a:ea typeface="Helv"/>
              <a:cs typeface="Helv"/>
            </a:rPr>
            <a:t>P/E Ratio Basic Statistics</a:t>
          </a:r>
          <a:r>
            <a:rPr lang="en-US" cap="none" sz="900" b="1" i="0" u="none" baseline="0">
              <a:latin typeface="Helv"/>
              <a:ea typeface="Helv"/>
              <a:cs typeface="Helv"/>
            </a:rPr>
            <a:t>:
Mean (1871-1997): 13.4
Std.Dev.: 4.23
C. Variation: 0.31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0.9215</cdr:y>
    </cdr:from>
    <cdr:to>
      <cdr:x>0.7015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724275"/>
          <a:ext cx="5581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25" b="0" i="0" u="none" baseline="0">
              <a:latin typeface="Helv"/>
              <a:ea typeface="Helv"/>
              <a:cs typeface="Helv"/>
            </a:rPr>
            <a:t>:  Center for Research in Security Prices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0.91875</cdr:y>
    </cdr:from>
    <cdr:to>
      <cdr:x>0.65675</cdr:x>
      <cdr:y>0.95775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4257675"/>
          <a:ext cx="5505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Center for Research in Security Prices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0.85675</cdr:y>
    </cdr:from>
    <cdr:to>
      <cdr:x>0.9475</cdr:x>
      <cdr:y>0.893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35909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P/E Ratio</a:t>
          </a:r>
        </a:p>
      </cdr:txBody>
    </cdr:sp>
  </cdr:relSizeAnchor>
  <cdr:relSizeAnchor xmlns:cdr="http://schemas.openxmlformats.org/drawingml/2006/chartDrawing">
    <cdr:from>
      <cdr:x>0.002</cdr:x>
      <cdr:y>0.0845</cdr:y>
    </cdr:from>
    <cdr:to>
      <cdr:x>0.154</cdr:x>
      <cdr:y>0.12075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352425"/>
          <a:ext cx="13049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Ten Year Rate of Return</a:t>
          </a:r>
        </a:p>
      </cdr:txBody>
    </cdr:sp>
  </cdr:relSizeAnchor>
  <cdr:relSizeAnchor xmlns:cdr="http://schemas.openxmlformats.org/drawingml/2006/chartDrawing">
    <cdr:from>
      <cdr:x>0.002</cdr:x>
      <cdr:y>0.9415</cdr:y>
    </cdr:from>
    <cdr:to>
      <cdr:x>0.6535</cdr:x>
      <cdr:y>0.97775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952875"/>
          <a:ext cx="5591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Robert Shiller,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Irrational Exuberance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(Princeton, NJ:  Princeton University Press, 2000), p. 11.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357</xdr:row>
      <xdr:rowOff>38100</xdr:rowOff>
    </xdr:from>
    <xdr:to>
      <xdr:col>16</xdr:col>
      <xdr:colOff>457200</xdr:colOff>
      <xdr:row>386</xdr:row>
      <xdr:rowOff>142875</xdr:rowOff>
    </xdr:to>
    <xdr:graphicFrame>
      <xdr:nvGraphicFramePr>
        <xdr:cNvPr id="1" name="Chart 1"/>
        <xdr:cNvGraphicFramePr/>
      </xdr:nvGraphicFramePr>
      <xdr:xfrm>
        <a:off x="838200" y="50396775"/>
        <a:ext cx="86010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277</xdr:row>
      <xdr:rowOff>38100</xdr:rowOff>
    </xdr:from>
    <xdr:to>
      <xdr:col>16</xdr:col>
      <xdr:colOff>390525</xdr:colOff>
      <xdr:row>303</xdr:row>
      <xdr:rowOff>123825</xdr:rowOff>
    </xdr:to>
    <xdr:graphicFrame>
      <xdr:nvGraphicFramePr>
        <xdr:cNvPr id="2" name="Chart 2"/>
        <xdr:cNvGraphicFramePr/>
      </xdr:nvGraphicFramePr>
      <xdr:xfrm>
        <a:off x="857250" y="38204775"/>
        <a:ext cx="85153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326</xdr:row>
      <xdr:rowOff>0</xdr:rowOff>
    </xdr:from>
    <xdr:to>
      <xdr:col>16</xdr:col>
      <xdr:colOff>428625</xdr:colOff>
      <xdr:row>356</xdr:row>
      <xdr:rowOff>66675</xdr:rowOff>
    </xdr:to>
    <xdr:graphicFrame>
      <xdr:nvGraphicFramePr>
        <xdr:cNvPr id="3" name="Chart 3"/>
        <xdr:cNvGraphicFramePr/>
      </xdr:nvGraphicFramePr>
      <xdr:xfrm>
        <a:off x="857250" y="45634275"/>
        <a:ext cx="855345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409</xdr:row>
      <xdr:rowOff>0</xdr:rowOff>
    </xdr:from>
    <xdr:to>
      <xdr:col>16</xdr:col>
      <xdr:colOff>400050</xdr:colOff>
      <xdr:row>436</xdr:row>
      <xdr:rowOff>85725</xdr:rowOff>
    </xdr:to>
    <xdr:graphicFrame>
      <xdr:nvGraphicFramePr>
        <xdr:cNvPr id="4" name="Chart 5"/>
        <xdr:cNvGraphicFramePr/>
      </xdr:nvGraphicFramePr>
      <xdr:xfrm>
        <a:off x="800100" y="58283475"/>
        <a:ext cx="8582025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tockYield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P/E Ratio</v>
          </cell>
        </row>
        <row r="14">
          <cell r="B14">
            <v>5.5</v>
          </cell>
          <cell r="C14">
            <v>15</v>
          </cell>
        </row>
        <row r="16">
          <cell r="B16">
            <v>4.16</v>
          </cell>
          <cell r="C16">
            <v>17.16</v>
          </cell>
        </row>
        <row r="18">
          <cell r="B18">
            <v>5.4</v>
          </cell>
          <cell r="C18">
            <v>15.6</v>
          </cell>
        </row>
        <row r="20">
          <cell r="B20">
            <v>5.1</v>
          </cell>
          <cell r="C20">
            <v>17.14</v>
          </cell>
        </row>
        <row r="25">
          <cell r="B25">
            <v>7.9</v>
          </cell>
          <cell r="C25">
            <v>17.14</v>
          </cell>
        </row>
        <row r="26">
          <cell r="B26">
            <v>10.5</v>
          </cell>
          <cell r="C26">
            <v>17.17</v>
          </cell>
        </row>
        <row r="27">
          <cell r="B27">
            <v>9.6</v>
          </cell>
          <cell r="C27">
            <v>17.48</v>
          </cell>
        </row>
        <row r="28">
          <cell r="B28">
            <v>5</v>
          </cell>
          <cell r="C28">
            <v>19.3</v>
          </cell>
        </row>
        <row r="29">
          <cell r="B29">
            <v>5.5</v>
          </cell>
          <cell r="C29">
            <v>23</v>
          </cell>
        </row>
        <row r="31">
          <cell r="B31">
            <v>5.3</v>
          </cell>
          <cell r="C31">
            <v>21.5</v>
          </cell>
        </row>
        <row r="32">
          <cell r="B32">
            <v>4.3</v>
          </cell>
          <cell r="C32">
            <v>23.1</v>
          </cell>
        </row>
        <row r="33">
          <cell r="B33">
            <v>4.5</v>
          </cell>
          <cell r="C33">
            <v>20.3</v>
          </cell>
        </row>
        <row r="34">
          <cell r="B34">
            <v>5</v>
          </cell>
          <cell r="C34">
            <v>16.5</v>
          </cell>
        </row>
        <row r="35">
          <cell r="B35">
            <v>1.7</v>
          </cell>
          <cell r="C35">
            <v>18.62</v>
          </cell>
        </row>
        <row r="36">
          <cell r="B36">
            <v>2.5</v>
          </cell>
          <cell r="C36">
            <v>20.1</v>
          </cell>
        </row>
        <row r="37">
          <cell r="B37">
            <v>2.3</v>
          </cell>
          <cell r="C37">
            <v>17.13</v>
          </cell>
        </row>
        <row r="38">
          <cell r="B38">
            <v>2.2</v>
          </cell>
          <cell r="C38">
            <v>12</v>
          </cell>
        </row>
        <row r="39">
          <cell r="B39">
            <v>-1.87</v>
          </cell>
          <cell r="C39">
            <v>14.65</v>
          </cell>
        </row>
        <row r="40">
          <cell r="B40">
            <v>-2.5</v>
          </cell>
          <cell r="C40">
            <v>14.63</v>
          </cell>
        </row>
        <row r="41">
          <cell r="B41">
            <v>-3.75</v>
          </cell>
          <cell r="C41">
            <v>14.3</v>
          </cell>
        </row>
        <row r="42">
          <cell r="B42">
            <v>-2.5</v>
          </cell>
          <cell r="C42">
            <v>14</v>
          </cell>
        </row>
        <row r="43">
          <cell r="B43">
            <v>0.4</v>
          </cell>
          <cell r="C43">
            <v>13.4</v>
          </cell>
        </row>
        <row r="44">
          <cell r="B44">
            <v>2.5</v>
          </cell>
          <cell r="C44">
            <v>11.5</v>
          </cell>
        </row>
        <row r="45">
          <cell r="B45">
            <v>4.15</v>
          </cell>
          <cell r="C45">
            <v>10.5</v>
          </cell>
        </row>
        <row r="46">
          <cell r="B46">
            <v>3.86</v>
          </cell>
          <cell r="C46">
            <v>12.5</v>
          </cell>
        </row>
        <row r="47">
          <cell r="B47">
            <v>5.25</v>
          </cell>
          <cell r="C47">
            <v>10.9</v>
          </cell>
        </row>
        <row r="48">
          <cell r="B48">
            <v>13.2</v>
          </cell>
          <cell r="C48">
            <v>6.9</v>
          </cell>
        </row>
        <row r="49">
          <cell r="B49">
            <v>8.7</v>
          </cell>
          <cell r="C49">
            <v>7.4</v>
          </cell>
        </row>
        <row r="50">
          <cell r="B50">
            <v>10.1</v>
          </cell>
          <cell r="C50">
            <v>9.17</v>
          </cell>
        </row>
        <row r="51">
          <cell r="B51">
            <v>6.8</v>
          </cell>
          <cell r="C51">
            <v>11.1</v>
          </cell>
        </row>
        <row r="52">
          <cell r="B52">
            <v>2.8</v>
          </cell>
          <cell r="C52">
            <v>20.7</v>
          </cell>
        </row>
        <row r="53">
          <cell r="B53">
            <v>1.6</v>
          </cell>
          <cell r="C53">
            <v>23.2</v>
          </cell>
        </row>
        <row r="54">
          <cell r="B54">
            <v>2.2</v>
          </cell>
          <cell r="C54">
            <v>18.15</v>
          </cell>
        </row>
        <row r="55">
          <cell r="B55">
            <v>5.1</v>
          </cell>
          <cell r="C55">
            <v>9.15</v>
          </cell>
        </row>
        <row r="56">
          <cell r="B56">
            <v>3.84</v>
          </cell>
          <cell r="C56">
            <v>14</v>
          </cell>
        </row>
        <row r="57">
          <cell r="B57">
            <v>6.7</v>
          </cell>
          <cell r="C57">
            <v>12.65</v>
          </cell>
        </row>
        <row r="58">
          <cell r="B58">
            <v>5.2</v>
          </cell>
          <cell r="C58">
            <v>18.62</v>
          </cell>
        </row>
        <row r="59">
          <cell r="B59">
            <v>-0.2</v>
          </cell>
          <cell r="C59">
            <v>23.2</v>
          </cell>
        </row>
        <row r="60">
          <cell r="B60">
            <v>2.5</v>
          </cell>
          <cell r="C60">
            <v>14.64</v>
          </cell>
        </row>
        <row r="61">
          <cell r="B61">
            <v>2.1</v>
          </cell>
          <cell r="C61">
            <v>17.14</v>
          </cell>
        </row>
        <row r="62">
          <cell r="B62">
            <v>10.4</v>
          </cell>
          <cell r="C62">
            <v>11</v>
          </cell>
        </row>
        <row r="63">
          <cell r="B63">
            <v>10.7</v>
          </cell>
          <cell r="C63">
            <v>10.5</v>
          </cell>
        </row>
        <row r="64">
          <cell r="B64">
            <v>9.1</v>
          </cell>
          <cell r="C64">
            <v>11.3</v>
          </cell>
        </row>
        <row r="65">
          <cell r="B65">
            <v>14.5</v>
          </cell>
          <cell r="C65">
            <v>10.7</v>
          </cell>
        </row>
        <row r="66">
          <cell r="B66">
            <v>16.8</v>
          </cell>
          <cell r="C66">
            <v>10.3</v>
          </cell>
        </row>
        <row r="67">
          <cell r="B67">
            <v>15.8</v>
          </cell>
          <cell r="C67">
            <v>11</v>
          </cell>
        </row>
        <row r="68">
          <cell r="B68">
            <v>9.8</v>
          </cell>
          <cell r="C68">
            <v>18.15</v>
          </cell>
        </row>
        <row r="71">
          <cell r="B71">
            <v>4.4</v>
          </cell>
          <cell r="C71">
            <v>21</v>
          </cell>
        </row>
        <row r="72">
          <cell r="B72">
            <v>5.4</v>
          </cell>
          <cell r="C72">
            <v>19.2</v>
          </cell>
        </row>
        <row r="73">
          <cell r="B73">
            <v>1.3</v>
          </cell>
          <cell r="C73">
            <v>20.6</v>
          </cell>
        </row>
        <row r="74">
          <cell r="B74">
            <v>-3.5</v>
          </cell>
          <cell r="C74">
            <v>23.1</v>
          </cell>
        </row>
        <row r="75">
          <cell r="B75">
            <v>-1.75</v>
          </cell>
          <cell r="C75">
            <v>23.8</v>
          </cell>
        </row>
        <row r="76">
          <cell r="B76">
            <v>-0.2</v>
          </cell>
          <cell r="C76">
            <v>20.4</v>
          </cell>
        </row>
        <row r="77">
          <cell r="B77">
            <v>-3</v>
          </cell>
          <cell r="C77">
            <v>21.5</v>
          </cell>
        </row>
        <row r="78">
          <cell r="B78">
            <v>-3</v>
          </cell>
          <cell r="C78">
            <v>20.8</v>
          </cell>
        </row>
        <row r="79">
          <cell r="B79">
            <v>-1.25</v>
          </cell>
          <cell r="C79">
            <v>17.15</v>
          </cell>
        </row>
        <row r="80">
          <cell r="B80">
            <v>-0.1</v>
          </cell>
          <cell r="C80">
            <v>16.4</v>
          </cell>
        </row>
        <row r="81">
          <cell r="B81">
            <v>-2.6</v>
          </cell>
          <cell r="C81">
            <v>17.15</v>
          </cell>
        </row>
        <row r="82">
          <cell r="B82">
            <v>-1.3</v>
          </cell>
          <cell r="C82">
            <v>18.7</v>
          </cell>
        </row>
        <row r="83">
          <cell r="B83">
            <v>2.3</v>
          </cell>
          <cell r="C83">
            <v>13.4</v>
          </cell>
        </row>
        <row r="84">
          <cell r="B84">
            <v>6.5</v>
          </cell>
          <cell r="C84">
            <v>9.13</v>
          </cell>
        </row>
        <row r="85">
          <cell r="B85">
            <v>5.5</v>
          </cell>
          <cell r="C85">
            <v>11.3</v>
          </cell>
        </row>
        <row r="86">
          <cell r="B86">
            <v>7.5</v>
          </cell>
          <cell r="C86">
            <v>11.5</v>
          </cell>
        </row>
        <row r="87">
          <cell r="B87">
            <v>8.6</v>
          </cell>
          <cell r="C87">
            <v>9.17</v>
          </cell>
        </row>
        <row r="89">
          <cell r="B89">
            <v>10.7</v>
          </cell>
          <cell r="C89">
            <v>8.8</v>
          </cell>
        </row>
        <row r="91">
          <cell r="B91">
            <v>13.2</v>
          </cell>
          <cell r="C91">
            <v>7.4</v>
          </cell>
        </row>
        <row r="92">
          <cell r="B92">
            <v>11.2</v>
          </cell>
          <cell r="C92">
            <v>9.13</v>
          </cell>
        </row>
        <row r="93">
          <cell r="B93">
            <v>10.6</v>
          </cell>
          <cell r="C93">
            <v>10.25</v>
          </cell>
        </row>
        <row r="94">
          <cell r="B94">
            <v>10.1</v>
          </cell>
          <cell r="C94">
            <v>10.35</v>
          </cell>
        </row>
        <row r="95">
          <cell r="B95">
            <v>10.8</v>
          </cell>
          <cell r="C95">
            <v>11.8</v>
          </cell>
        </row>
        <row r="97">
          <cell r="B97">
            <v>13.62</v>
          </cell>
          <cell r="C97">
            <v>14.28</v>
          </cell>
        </row>
        <row r="98">
          <cell r="B98">
            <v>15.45</v>
          </cell>
          <cell r="C98">
            <v>15.36</v>
          </cell>
        </row>
        <row r="100">
          <cell r="B100">
            <v>7</v>
          </cell>
          <cell r="C100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0"/>
  <sheetViews>
    <sheetView tabSelected="1" zoomScale="150" zoomScaleNormal="150" workbookViewId="0" topLeftCell="H278">
      <selection activeCell="R299" sqref="R299"/>
    </sheetView>
  </sheetViews>
  <sheetFormatPr defaultColWidth="11.421875" defaultRowHeight="12"/>
  <cols>
    <col min="1" max="7" width="4.00390625" style="0" customWidth="1"/>
    <col min="8" max="8" width="6.421875" style="8" customWidth="1"/>
    <col min="9" max="9" width="14.140625" style="6" customWidth="1"/>
    <col min="10" max="12" width="11.00390625" style="6" customWidth="1"/>
    <col min="13" max="13" width="13.8515625" style="6" bestFit="1" customWidth="1"/>
    <col min="14" max="14" width="16.8515625" style="6" customWidth="1"/>
    <col min="15" max="15" width="11.00390625" style="6" customWidth="1"/>
    <col min="21" max="21" width="11.00390625" style="43" customWidth="1"/>
    <col min="22" max="22" width="8.421875" style="43" bestFit="1" customWidth="1"/>
    <col min="23" max="23" width="6.140625" style="64" bestFit="1" customWidth="1"/>
    <col min="24" max="24" width="11.421875" style="69" bestFit="1" customWidth="1"/>
    <col min="25" max="25" width="14.140625" style="69" bestFit="1" customWidth="1"/>
    <col min="26" max="26" width="11.140625" style="69" bestFit="1" customWidth="1"/>
    <col min="27" max="27" width="19.57421875" style="69" bestFit="1" customWidth="1"/>
    <col min="28" max="28" width="9.421875" style="69" bestFit="1" customWidth="1"/>
    <col min="29" max="29" width="16.8515625" style="69" bestFit="1" customWidth="1"/>
    <col min="30" max="30" width="11.8515625" style="43" bestFit="1" customWidth="1"/>
    <col min="31" max="31" width="14.57421875" style="43" bestFit="1" customWidth="1"/>
    <col min="32" max="32" width="14.140625" style="70" bestFit="1" customWidth="1"/>
    <col min="33" max="52" width="0.13671875" style="43" customWidth="1"/>
    <col min="53" max="53" width="11.00390625" style="43" customWidth="1"/>
    <col min="63" max="63" width="11.00390625" style="36" customWidth="1"/>
  </cols>
  <sheetData>
    <row r="1" spans="1:63" s="4" customFormat="1" ht="12.75" thickBot="1">
      <c r="A1" s="1"/>
      <c r="B1" s="1"/>
      <c r="C1" s="1"/>
      <c r="D1" s="1"/>
      <c r="E1" s="1"/>
      <c r="F1" s="1"/>
      <c r="G1" s="1"/>
      <c r="H1" s="7"/>
      <c r="I1" s="2"/>
      <c r="J1" s="3"/>
      <c r="K1"/>
      <c r="L1" s="3"/>
      <c r="U1" s="43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4" customFormat="1" ht="13.5" thickBot="1">
      <c r="A2" s="1"/>
      <c r="B2" s="1"/>
      <c r="C2" s="1"/>
      <c r="D2" s="1"/>
      <c r="E2" s="1"/>
      <c r="F2" s="1"/>
      <c r="G2" s="1"/>
      <c r="H2" s="7"/>
      <c r="I2" s="19"/>
      <c r="J2" s="20"/>
      <c r="K2" s="21" t="s">
        <v>89</v>
      </c>
      <c r="L2" s="21"/>
      <c r="M2" s="22"/>
      <c r="N2" s="23"/>
      <c r="U2" s="52"/>
      <c r="BK2" s="1"/>
    </row>
    <row r="3" spans="1:63" s="4" customFormat="1" ht="12.75">
      <c r="A3" s="1"/>
      <c r="B3" s="1"/>
      <c r="C3" s="1"/>
      <c r="D3" s="29" t="s">
        <v>6</v>
      </c>
      <c r="F3" s="1"/>
      <c r="G3" s="1"/>
      <c r="H3" s="7"/>
      <c r="I3" s="24"/>
      <c r="J3" s="25"/>
      <c r="K3" s="26"/>
      <c r="L3" s="27"/>
      <c r="M3" s="28"/>
      <c r="N3" s="28"/>
      <c r="Q3" s="5" t="s">
        <v>5</v>
      </c>
      <c r="R3" s="5"/>
      <c r="S3" s="5"/>
      <c r="T3" s="5"/>
      <c r="U3" s="52"/>
      <c r="BK3" s="1"/>
    </row>
    <row r="4" spans="1:63" s="4" customFormat="1" ht="12.75">
      <c r="A4" s="1"/>
      <c r="B4" s="1"/>
      <c r="C4" s="1"/>
      <c r="D4" s="1"/>
      <c r="E4" s="29" t="s">
        <v>90</v>
      </c>
      <c r="F4" s="1"/>
      <c r="G4" s="1"/>
      <c r="H4" s="7"/>
      <c r="I4" s="2"/>
      <c r="J4" s="3"/>
      <c r="K4" s="3"/>
      <c r="L4" s="3"/>
      <c r="M4" s="3"/>
      <c r="N4" s="3"/>
      <c r="O4" s="9"/>
      <c r="U4" s="52"/>
      <c r="BK4" s="1"/>
    </row>
    <row r="5" spans="1:63" s="4" customFormat="1" ht="12.75">
      <c r="A5" s="1"/>
      <c r="B5" s="1"/>
      <c r="C5" s="1"/>
      <c r="D5" s="1"/>
      <c r="E5" s="29" t="s">
        <v>61</v>
      </c>
      <c r="F5" s="1"/>
      <c r="G5" s="1"/>
      <c r="H5" s="7"/>
      <c r="I5" s="2"/>
      <c r="J5" s="3"/>
      <c r="K5" s="3"/>
      <c r="L5" s="3"/>
      <c r="M5" s="3"/>
      <c r="N5" s="3"/>
      <c r="O5" s="9"/>
      <c r="U5" s="44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4" customFormat="1" ht="12.75">
      <c r="A6" s="1"/>
      <c r="B6" s="1"/>
      <c r="C6" s="1"/>
      <c r="D6" s="1"/>
      <c r="E6" s="29" t="s">
        <v>91</v>
      </c>
      <c r="F6" s="1"/>
      <c r="G6" s="1"/>
      <c r="H6" s="7"/>
      <c r="I6" s="2"/>
      <c r="J6" s="3"/>
      <c r="K6" s="3"/>
      <c r="L6" s="3"/>
      <c r="M6" s="3"/>
      <c r="N6" s="3"/>
      <c r="O6" s="9"/>
      <c r="U6" s="56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4" customFormat="1" ht="12.75">
      <c r="A7" s="1"/>
      <c r="B7" s="1"/>
      <c r="C7" s="1"/>
      <c r="D7" s="1"/>
      <c r="E7" s="29" t="s">
        <v>62</v>
      </c>
      <c r="F7" s="1"/>
      <c r="G7" s="1"/>
      <c r="H7" s="7"/>
      <c r="I7" s="2"/>
      <c r="J7" s="3"/>
      <c r="K7" s="3"/>
      <c r="L7" s="3"/>
      <c r="M7" s="3"/>
      <c r="N7" s="3"/>
      <c r="O7" s="9"/>
      <c r="U7" s="56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4" customFormat="1" ht="12.75">
      <c r="A8" s="1"/>
      <c r="B8" s="1"/>
      <c r="C8" s="1"/>
      <c r="D8" s="1"/>
      <c r="E8" s="29" t="s">
        <v>64</v>
      </c>
      <c r="F8" s="1"/>
      <c r="G8" s="1"/>
      <c r="H8" s="7"/>
      <c r="I8" s="2"/>
      <c r="J8" s="3"/>
      <c r="K8" s="3"/>
      <c r="L8" s="3"/>
      <c r="M8" s="3"/>
      <c r="N8" s="3"/>
      <c r="O8" s="9"/>
      <c r="U8" s="56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4" customFormat="1" ht="12.75">
      <c r="A9" s="1"/>
      <c r="B9" s="1"/>
      <c r="C9" s="1"/>
      <c r="D9" s="1"/>
      <c r="E9" s="29" t="s">
        <v>63</v>
      </c>
      <c r="F9" s="1"/>
      <c r="G9" s="1"/>
      <c r="H9" s="7"/>
      <c r="I9" s="2"/>
      <c r="J9" s="3"/>
      <c r="K9" s="3"/>
      <c r="L9" s="3"/>
      <c r="M9" s="3"/>
      <c r="N9" s="3"/>
      <c r="O9" s="9"/>
      <c r="U9" s="56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4" customFormat="1" ht="12.75">
      <c r="A10" s="1"/>
      <c r="B10" s="1"/>
      <c r="C10" s="1"/>
      <c r="D10" s="1"/>
      <c r="E10" s="29" t="s">
        <v>0</v>
      </c>
      <c r="F10" s="1"/>
      <c r="G10" s="1"/>
      <c r="H10" s="7"/>
      <c r="I10" s="2"/>
      <c r="J10" s="3"/>
      <c r="K10" s="3"/>
      <c r="L10" s="3"/>
      <c r="M10" s="3"/>
      <c r="N10" s="3"/>
      <c r="O10" s="9"/>
      <c r="U10" s="56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4" customFormat="1" ht="12.75">
      <c r="A11" s="1"/>
      <c r="B11" s="1"/>
      <c r="C11" s="1"/>
      <c r="D11" s="1"/>
      <c r="E11" s="29" t="s">
        <v>94</v>
      </c>
      <c r="F11" s="1"/>
      <c r="G11" s="1"/>
      <c r="H11" s="7"/>
      <c r="I11" s="2"/>
      <c r="J11" s="3"/>
      <c r="K11" s="3"/>
      <c r="L11" s="3"/>
      <c r="M11" s="3"/>
      <c r="N11" s="3"/>
      <c r="O11" s="9"/>
      <c r="U11" s="56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4" customFormat="1" ht="12.75">
      <c r="A12" s="1"/>
      <c r="B12" s="1"/>
      <c r="C12" s="1"/>
      <c r="D12" s="1"/>
      <c r="E12" s="29" t="s">
        <v>1</v>
      </c>
      <c r="F12" s="1"/>
      <c r="G12" s="1"/>
      <c r="H12" s="7"/>
      <c r="I12" s="2"/>
      <c r="J12" s="3"/>
      <c r="K12" s="3"/>
      <c r="L12" s="3"/>
      <c r="M12" s="3"/>
      <c r="N12" s="3"/>
      <c r="O12" s="9"/>
      <c r="U12" s="56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4" customFormat="1" ht="12.75">
      <c r="A13" s="1"/>
      <c r="B13" s="1"/>
      <c r="C13" s="1"/>
      <c r="D13" s="1"/>
      <c r="E13" s="29" t="s">
        <v>68</v>
      </c>
      <c r="F13" s="1"/>
      <c r="G13" s="1"/>
      <c r="H13" s="7"/>
      <c r="I13" s="2"/>
      <c r="J13" s="3"/>
      <c r="K13" s="3"/>
      <c r="L13" s="3"/>
      <c r="M13" s="3"/>
      <c r="N13" s="3"/>
      <c r="O13" s="9"/>
      <c r="U13" s="56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4" customFormat="1" ht="12.75">
      <c r="A14" s="1"/>
      <c r="B14" s="1"/>
      <c r="C14" s="1"/>
      <c r="D14" s="1"/>
      <c r="E14" s="29" t="s">
        <v>4</v>
      </c>
      <c r="F14" s="1"/>
      <c r="G14" s="1"/>
      <c r="H14" s="7"/>
      <c r="I14" s="2"/>
      <c r="J14" s="3"/>
      <c r="K14" s="3"/>
      <c r="L14" s="3"/>
      <c r="M14" s="3"/>
      <c r="N14" s="3"/>
      <c r="O14" s="9"/>
      <c r="U14" s="56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4" customFormat="1" ht="12.75">
      <c r="A15" s="1"/>
      <c r="B15" s="1"/>
      <c r="C15" s="1"/>
      <c r="D15" s="1"/>
      <c r="E15" s="29" t="s">
        <v>69</v>
      </c>
      <c r="F15" s="1"/>
      <c r="G15" s="1"/>
      <c r="H15" s="7"/>
      <c r="I15" s="2"/>
      <c r="J15" s="3"/>
      <c r="K15" s="3"/>
      <c r="L15" s="3"/>
      <c r="M15" s="3"/>
      <c r="N15" s="3"/>
      <c r="O15" s="9"/>
      <c r="U15" s="56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4" customFormat="1" ht="12.75">
      <c r="A16" s="1"/>
      <c r="B16" s="1"/>
      <c r="C16" s="1"/>
      <c r="D16" s="1"/>
      <c r="E16" s="29" t="s">
        <v>70</v>
      </c>
      <c r="F16" s="1"/>
      <c r="G16" s="1"/>
      <c r="H16" s="7"/>
      <c r="I16" s="2"/>
      <c r="J16" s="3"/>
      <c r="K16" s="3"/>
      <c r="L16" s="3"/>
      <c r="M16" s="3"/>
      <c r="N16" s="3"/>
      <c r="O16" s="9"/>
      <c r="U16" s="56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4" customFormat="1" ht="12.75">
      <c r="A17" s="1"/>
      <c r="B17" s="1"/>
      <c r="C17" s="1"/>
      <c r="D17" s="1"/>
      <c r="E17" s="29" t="s">
        <v>71</v>
      </c>
      <c r="F17" s="1"/>
      <c r="G17" s="1"/>
      <c r="H17" s="7"/>
      <c r="I17" s="2"/>
      <c r="J17" s="3"/>
      <c r="K17" s="3"/>
      <c r="L17" s="3"/>
      <c r="M17" s="3"/>
      <c r="N17" s="3"/>
      <c r="O17" s="9"/>
      <c r="U17" s="56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4" customFormat="1" ht="12.75">
      <c r="A18" s="1"/>
      <c r="B18" s="1"/>
      <c r="C18" s="1"/>
      <c r="D18" s="1"/>
      <c r="E18" s="29" t="s">
        <v>72</v>
      </c>
      <c r="F18" s="1"/>
      <c r="G18" s="1"/>
      <c r="H18" s="7"/>
      <c r="I18" s="2"/>
      <c r="J18" s="3"/>
      <c r="K18" s="3"/>
      <c r="L18" s="3"/>
      <c r="M18" s="3"/>
      <c r="N18" s="3"/>
      <c r="O18" s="9"/>
      <c r="U18" s="56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4" customFormat="1" ht="12.75">
      <c r="A19" s="1"/>
      <c r="B19" s="1"/>
      <c r="C19" s="1"/>
      <c r="D19" s="1"/>
      <c r="E19" s="29" t="s">
        <v>73</v>
      </c>
      <c r="F19" s="1"/>
      <c r="G19" s="1"/>
      <c r="H19" s="7"/>
      <c r="I19" s="2"/>
      <c r="J19" s="3"/>
      <c r="K19" s="3"/>
      <c r="L19" s="3"/>
      <c r="M19" s="3"/>
      <c r="N19" s="3"/>
      <c r="O19" s="9"/>
      <c r="U19" s="56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4" customFormat="1" ht="12.75">
      <c r="A20" s="1"/>
      <c r="B20" s="1"/>
      <c r="C20" s="1"/>
      <c r="D20" s="1"/>
      <c r="E20" s="29" t="s">
        <v>74</v>
      </c>
      <c r="F20" s="1"/>
      <c r="G20" s="1"/>
      <c r="H20" s="7"/>
      <c r="I20" s="2"/>
      <c r="J20" s="3"/>
      <c r="K20" s="3"/>
      <c r="L20" s="3"/>
      <c r="M20" s="3"/>
      <c r="N20" s="3"/>
      <c r="O20" s="9"/>
      <c r="U20" s="56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4" customFormat="1" ht="12.75">
      <c r="A21" s="1"/>
      <c r="B21" s="1"/>
      <c r="C21" s="1"/>
      <c r="D21" s="1"/>
      <c r="E21" s="29" t="s">
        <v>92</v>
      </c>
      <c r="F21" s="1"/>
      <c r="G21" s="1"/>
      <c r="H21" s="7"/>
      <c r="I21" s="2"/>
      <c r="J21" s="3"/>
      <c r="K21" s="3"/>
      <c r="L21" s="3"/>
      <c r="M21" s="3"/>
      <c r="N21" s="3"/>
      <c r="O21" s="9"/>
      <c r="U21" s="56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4" customFormat="1" ht="13.5" thickBot="1">
      <c r="A22" s="1"/>
      <c r="B22" s="1"/>
      <c r="C22" s="1"/>
      <c r="D22" s="1"/>
      <c r="E22" s="29" t="s">
        <v>93</v>
      </c>
      <c r="F22" s="1"/>
      <c r="G22" s="1"/>
      <c r="H22" s="7"/>
      <c r="I22" s="2"/>
      <c r="J22" s="3"/>
      <c r="K22" s="3"/>
      <c r="L22" s="3"/>
      <c r="M22" s="3"/>
      <c r="N22" s="3"/>
      <c r="O22" s="9"/>
      <c r="U22" s="56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4" customFormat="1" ht="13.5" thickBot="1">
      <c r="A23" s="1"/>
      <c r="B23" s="1"/>
      <c r="C23" s="1"/>
      <c r="D23" s="1"/>
      <c r="E23" s="29"/>
      <c r="F23" s="1"/>
      <c r="G23" s="1"/>
      <c r="H23" s="7"/>
      <c r="I23" s="19"/>
      <c r="J23" s="20"/>
      <c r="K23" s="30" t="s">
        <v>3</v>
      </c>
      <c r="L23" s="20"/>
      <c r="M23" s="20"/>
      <c r="N23" s="31"/>
      <c r="O23" s="9"/>
      <c r="U23" s="56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4" customFormat="1" ht="12.75" thickBot="1">
      <c r="A24" s="1"/>
      <c r="B24" s="1"/>
      <c r="C24" s="1"/>
      <c r="D24" s="1"/>
      <c r="E24" s="1"/>
      <c r="F24" s="1"/>
      <c r="G24" s="1"/>
      <c r="H24" s="7"/>
      <c r="I24" s="2"/>
      <c r="J24" s="3"/>
      <c r="K24"/>
      <c r="L24" s="10" t="s">
        <v>2</v>
      </c>
      <c r="U24" s="56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4" customFormat="1" ht="12.75">
      <c r="A25" s="1"/>
      <c r="B25" s="1"/>
      <c r="C25" s="1"/>
      <c r="D25" s="1"/>
      <c r="E25" s="1"/>
      <c r="F25" s="1"/>
      <c r="G25" s="1"/>
      <c r="H25" s="7"/>
      <c r="I25" s="11" t="s">
        <v>8</v>
      </c>
      <c r="J25" s="11" t="s">
        <v>9</v>
      </c>
      <c r="K25" s="11" t="s">
        <v>10</v>
      </c>
      <c r="L25" s="11" t="s">
        <v>11</v>
      </c>
      <c r="M25" s="11" t="s">
        <v>12</v>
      </c>
      <c r="N25" s="14" t="s">
        <v>13</v>
      </c>
      <c r="O25" s="9"/>
      <c r="U25" s="56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4" customFormat="1" ht="12.75" thickBot="1">
      <c r="A26"/>
      <c r="B26"/>
      <c r="C26"/>
      <c r="D26"/>
      <c r="E26"/>
      <c r="F26"/>
      <c r="G26"/>
      <c r="H26" s="8"/>
      <c r="I26" s="12" t="s">
        <v>17</v>
      </c>
      <c r="J26" s="13" t="s">
        <v>18</v>
      </c>
      <c r="K26" s="13" t="s">
        <v>19</v>
      </c>
      <c r="L26" s="13" t="s">
        <v>20</v>
      </c>
      <c r="M26" s="13" t="s">
        <v>21</v>
      </c>
      <c r="N26" s="13" t="s">
        <v>22</v>
      </c>
      <c r="O26" s="6"/>
      <c r="P26"/>
      <c r="Q26"/>
      <c r="R26"/>
      <c r="U26" s="56"/>
      <c r="BK26" s="1"/>
    </row>
    <row r="27" spans="8:14" ht="10.5">
      <c r="H27" s="8">
        <v>1871</v>
      </c>
      <c r="I27" s="15">
        <v>4.44</v>
      </c>
      <c r="J27" s="15">
        <v>0.26</v>
      </c>
      <c r="K27" s="15">
        <v>0.4</v>
      </c>
      <c r="L27" s="15">
        <f aca="true" t="shared" si="0" ref="L27:L58">I27/K27</f>
        <v>11.1</v>
      </c>
      <c r="M27" s="15">
        <v>6.35</v>
      </c>
      <c r="N27" s="15">
        <v>15.39</v>
      </c>
    </row>
    <row r="28" spans="8:14" ht="10.5">
      <c r="H28" s="8">
        <v>1872</v>
      </c>
      <c r="I28" s="16">
        <v>4.86</v>
      </c>
      <c r="J28" s="16">
        <v>0.3</v>
      </c>
      <c r="K28" s="16">
        <v>0.43</v>
      </c>
      <c r="L28" s="16">
        <f t="shared" si="0"/>
        <v>11.30232558139535</v>
      </c>
      <c r="M28" s="16">
        <v>7.81</v>
      </c>
      <c r="N28" s="16">
        <v>15.62</v>
      </c>
    </row>
    <row r="29" spans="8:14" ht="10.5">
      <c r="H29" s="8">
        <v>1873</v>
      </c>
      <c r="I29" s="16">
        <v>5.11</v>
      </c>
      <c r="J29" s="16">
        <v>0.33</v>
      </c>
      <c r="K29" s="16">
        <v>0.46</v>
      </c>
      <c r="L29" s="16">
        <f t="shared" si="0"/>
        <v>11.108695652173914</v>
      </c>
      <c r="M29" s="16">
        <v>8.35</v>
      </c>
      <c r="N29" s="16">
        <v>15.98</v>
      </c>
    </row>
    <row r="30" spans="8:14" ht="10.5">
      <c r="H30" s="8">
        <v>1874</v>
      </c>
      <c r="I30" s="16">
        <v>4.66</v>
      </c>
      <c r="J30" s="16">
        <v>0.33</v>
      </c>
      <c r="K30" s="16">
        <v>0.46</v>
      </c>
      <c r="L30" s="16">
        <f t="shared" si="0"/>
        <v>10.130434782608695</v>
      </c>
      <c r="M30" s="16">
        <v>6.86</v>
      </c>
      <c r="N30" s="16">
        <v>15.27</v>
      </c>
    </row>
    <row r="31" spans="8:14" ht="10.5">
      <c r="H31" s="8">
        <v>1875</v>
      </c>
      <c r="I31" s="16">
        <v>4.54</v>
      </c>
      <c r="J31" s="16">
        <v>0.3</v>
      </c>
      <c r="K31" s="16">
        <v>0.36</v>
      </c>
      <c r="L31" s="16">
        <f t="shared" si="0"/>
        <v>12.611111111111112</v>
      </c>
      <c r="M31" s="16">
        <v>4.96</v>
      </c>
      <c r="N31" s="16">
        <v>14.21</v>
      </c>
    </row>
    <row r="32" spans="8:14" ht="10.5">
      <c r="H32" s="8">
        <v>1876</v>
      </c>
      <c r="I32" s="16">
        <v>4.46</v>
      </c>
      <c r="J32" s="16">
        <v>0.3</v>
      </c>
      <c r="K32" s="16">
        <v>0.28</v>
      </c>
      <c r="L32" s="16">
        <f t="shared" si="0"/>
        <v>15.928571428571427</v>
      </c>
      <c r="M32" s="16">
        <v>5.33</v>
      </c>
      <c r="N32" s="16">
        <v>13.39</v>
      </c>
    </row>
    <row r="33" spans="8:14" ht="10.5">
      <c r="H33" s="8">
        <v>1877</v>
      </c>
      <c r="I33" s="16">
        <v>3.55</v>
      </c>
      <c r="J33" s="16">
        <v>0.19</v>
      </c>
      <c r="K33" s="16">
        <v>0.3</v>
      </c>
      <c r="L33" s="16">
        <f t="shared" si="0"/>
        <v>11.833333333333334</v>
      </c>
      <c r="M33" s="16">
        <v>5.03</v>
      </c>
      <c r="N33" s="16">
        <v>13.51</v>
      </c>
    </row>
    <row r="34" spans="8:14" ht="10.5">
      <c r="H34" s="8">
        <v>1878</v>
      </c>
      <c r="I34" s="16">
        <v>3.25</v>
      </c>
      <c r="J34" s="16">
        <v>0.18</v>
      </c>
      <c r="K34" s="16">
        <v>0.31</v>
      </c>
      <c r="L34" s="16">
        <f t="shared" si="0"/>
        <v>10.483870967741936</v>
      </c>
      <c r="M34" s="16">
        <v>4.9</v>
      </c>
      <c r="N34" s="16">
        <v>11.4</v>
      </c>
    </row>
    <row r="35" spans="8:14" ht="10.5">
      <c r="H35" s="8">
        <v>1879</v>
      </c>
      <c r="I35" s="16">
        <v>3.58</v>
      </c>
      <c r="J35" s="16">
        <v>0.2</v>
      </c>
      <c r="K35" s="16">
        <v>0.38</v>
      </c>
      <c r="L35" s="16">
        <f t="shared" si="0"/>
        <v>9.421052631578947</v>
      </c>
      <c r="M35" s="16">
        <v>4.25</v>
      </c>
      <c r="N35" s="16">
        <v>10.22</v>
      </c>
    </row>
    <row r="36" spans="8:14" ht="10.5">
      <c r="H36" s="8">
        <v>1880</v>
      </c>
      <c r="I36" s="16">
        <v>5.11</v>
      </c>
      <c r="J36" s="16">
        <v>0.26</v>
      </c>
      <c r="K36" s="16">
        <v>0.49</v>
      </c>
      <c r="L36" s="16">
        <f t="shared" si="0"/>
        <v>10.428571428571429</v>
      </c>
      <c r="M36" s="16">
        <v>5.1</v>
      </c>
      <c r="N36" s="16">
        <v>12.33</v>
      </c>
    </row>
    <row r="37" spans="8:14" ht="10.5">
      <c r="H37" s="8">
        <v>1881</v>
      </c>
      <c r="I37" s="16">
        <v>6.19</v>
      </c>
      <c r="J37" s="16">
        <v>0.32</v>
      </c>
      <c r="K37" s="16">
        <v>0.44</v>
      </c>
      <c r="L37" s="16">
        <f t="shared" si="0"/>
        <v>14.068181818181818</v>
      </c>
      <c r="M37" s="16">
        <v>4.79</v>
      </c>
      <c r="N37" s="16">
        <v>11.63</v>
      </c>
    </row>
    <row r="38" spans="8:14" ht="10.5">
      <c r="H38" s="8">
        <v>1882</v>
      </c>
      <c r="I38" s="16">
        <v>5.92</v>
      </c>
      <c r="J38" s="16">
        <v>0.32</v>
      </c>
      <c r="K38" s="16">
        <v>0.43</v>
      </c>
      <c r="L38" s="16">
        <f t="shared" si="0"/>
        <v>13.767441860465116</v>
      </c>
      <c r="M38" s="16">
        <v>5.26</v>
      </c>
      <c r="N38" s="16">
        <v>12.57</v>
      </c>
    </row>
    <row r="39" spans="8:14" ht="10.5">
      <c r="H39" s="8">
        <v>1883</v>
      </c>
      <c r="I39" s="16">
        <v>5.81</v>
      </c>
      <c r="J39" s="16">
        <v>0.33</v>
      </c>
      <c r="K39" s="16">
        <v>0.4</v>
      </c>
      <c r="L39" s="16">
        <f t="shared" si="0"/>
        <v>14.524999999999999</v>
      </c>
      <c r="M39" s="16">
        <v>5.35</v>
      </c>
      <c r="N39" s="16">
        <v>12.33</v>
      </c>
    </row>
    <row r="40" spans="8:14" ht="10.5">
      <c r="H40" s="8">
        <v>1884</v>
      </c>
      <c r="I40" s="16">
        <v>5.18</v>
      </c>
      <c r="J40" s="16">
        <v>0.31</v>
      </c>
      <c r="K40" s="16">
        <v>0.31</v>
      </c>
      <c r="L40" s="16">
        <f t="shared" si="0"/>
        <v>16.709677419354836</v>
      </c>
      <c r="M40" s="16">
        <v>5.65</v>
      </c>
      <c r="N40" s="16">
        <v>11.4</v>
      </c>
    </row>
    <row r="41" spans="8:14" ht="10.5">
      <c r="H41" s="8">
        <v>1885</v>
      </c>
      <c r="I41" s="16">
        <v>4.24</v>
      </c>
      <c r="J41" s="16">
        <v>0.24</v>
      </c>
      <c r="K41" s="16">
        <v>0.27</v>
      </c>
      <c r="L41" s="16">
        <f t="shared" si="0"/>
        <v>15.703703703703704</v>
      </c>
      <c r="M41" s="16">
        <v>4.22</v>
      </c>
      <c r="N41" s="16">
        <v>10.22</v>
      </c>
    </row>
    <row r="42" spans="8:14" ht="10.5">
      <c r="H42" s="8">
        <v>1886</v>
      </c>
      <c r="I42" s="16">
        <v>5.2</v>
      </c>
      <c r="J42" s="16">
        <v>0.22</v>
      </c>
      <c r="K42" s="16">
        <v>0.33</v>
      </c>
      <c r="L42" s="16">
        <f t="shared" si="0"/>
        <v>15.757575757575758</v>
      </c>
      <c r="M42" s="16">
        <v>4.26</v>
      </c>
      <c r="N42" s="16">
        <v>9.87</v>
      </c>
    </row>
    <row r="43" spans="8:14" ht="10.5">
      <c r="H43" s="8">
        <v>1887</v>
      </c>
      <c r="I43" s="16">
        <v>5.58</v>
      </c>
      <c r="J43" s="16">
        <v>0.25</v>
      </c>
      <c r="K43" s="16">
        <v>0.36</v>
      </c>
      <c r="L43" s="16">
        <f t="shared" si="0"/>
        <v>15.5</v>
      </c>
      <c r="M43" s="16">
        <v>6.11</v>
      </c>
      <c r="N43" s="16">
        <v>9.87</v>
      </c>
    </row>
    <row r="44" spans="8:14" ht="10.5">
      <c r="H44" s="8">
        <v>1888</v>
      </c>
      <c r="I44" s="16">
        <v>5.31</v>
      </c>
      <c r="J44" s="16">
        <v>0.23</v>
      </c>
      <c r="K44" s="16">
        <v>0.26</v>
      </c>
      <c r="L44" s="16">
        <f t="shared" si="0"/>
        <v>20.42307692307692</v>
      </c>
      <c r="M44" s="16">
        <v>5.02</v>
      </c>
      <c r="N44" s="16">
        <v>10.34</v>
      </c>
    </row>
    <row r="45" spans="8:14" ht="10.5">
      <c r="H45" s="8">
        <v>1889</v>
      </c>
      <c r="I45" s="16">
        <v>5.24</v>
      </c>
      <c r="J45" s="16">
        <v>0.22</v>
      </c>
      <c r="K45" s="16">
        <v>0.3</v>
      </c>
      <c r="L45" s="16">
        <f t="shared" si="0"/>
        <v>17.46666666666667</v>
      </c>
      <c r="M45" s="16">
        <v>4.68</v>
      </c>
      <c r="N45" s="16">
        <v>9.87</v>
      </c>
    </row>
    <row r="46" spans="8:14" ht="10.5">
      <c r="H46" s="8">
        <v>1890</v>
      </c>
      <c r="I46" s="16">
        <v>5.38</v>
      </c>
      <c r="J46" s="16">
        <v>0.22</v>
      </c>
      <c r="K46" s="16">
        <v>0.29</v>
      </c>
      <c r="L46" s="16">
        <f t="shared" si="0"/>
        <v>18.551724137931036</v>
      </c>
      <c r="M46" s="16">
        <v>5.41</v>
      </c>
      <c r="N46" s="16">
        <v>9.4</v>
      </c>
    </row>
    <row r="47" spans="8:14" ht="10.5">
      <c r="H47" s="8">
        <v>1891</v>
      </c>
      <c r="I47" s="16">
        <v>4.84</v>
      </c>
      <c r="J47" s="16">
        <v>0.22</v>
      </c>
      <c r="K47" s="16">
        <v>0.34</v>
      </c>
      <c r="L47" s="16">
        <f t="shared" si="0"/>
        <v>14.235294117647058</v>
      </c>
      <c r="M47" s="16">
        <v>5.97</v>
      </c>
      <c r="N47" s="16">
        <v>9.63</v>
      </c>
    </row>
    <row r="48" spans="8:14" ht="10.5">
      <c r="H48" s="8">
        <v>1892</v>
      </c>
      <c r="I48" s="16">
        <v>5.51</v>
      </c>
      <c r="J48" s="16">
        <v>0.24</v>
      </c>
      <c r="K48" s="16">
        <v>0.37</v>
      </c>
      <c r="L48" s="16">
        <f t="shared" si="0"/>
        <v>14.891891891891891</v>
      </c>
      <c r="M48" s="16">
        <v>3.93</v>
      </c>
      <c r="N48" s="16">
        <v>9.05</v>
      </c>
    </row>
    <row r="49" spans="8:14" ht="10.5">
      <c r="H49" s="8">
        <v>1893</v>
      </c>
      <c r="I49" s="16">
        <v>5.61</v>
      </c>
      <c r="J49" s="16">
        <v>0.25</v>
      </c>
      <c r="K49" s="16">
        <v>0.26</v>
      </c>
      <c r="L49" s="16">
        <f t="shared" si="0"/>
        <v>21.576923076923077</v>
      </c>
      <c r="M49" s="16">
        <v>8.52</v>
      </c>
      <c r="N49" s="16">
        <v>9.75</v>
      </c>
    </row>
    <row r="50" spans="8:14" ht="10.5">
      <c r="H50" s="8">
        <v>1894</v>
      </c>
      <c r="I50" s="16">
        <v>4.32</v>
      </c>
      <c r="J50" s="16">
        <v>0.21</v>
      </c>
      <c r="K50" s="16">
        <v>0.16</v>
      </c>
      <c r="L50" s="16">
        <f t="shared" si="0"/>
        <v>27</v>
      </c>
      <c r="M50" s="16">
        <v>3.32</v>
      </c>
      <c r="N50" s="16">
        <v>8.46</v>
      </c>
    </row>
    <row r="51" spans="8:14" ht="10.5">
      <c r="H51" s="8">
        <v>1895</v>
      </c>
      <c r="I51" s="16">
        <v>4.25</v>
      </c>
      <c r="J51" s="16">
        <v>0.19</v>
      </c>
      <c r="K51" s="16">
        <v>0.25</v>
      </c>
      <c r="L51" s="16">
        <f t="shared" si="0"/>
        <v>17</v>
      </c>
      <c r="M51" s="16">
        <v>3.09</v>
      </c>
      <c r="N51" s="16">
        <v>8.11</v>
      </c>
    </row>
    <row r="52" spans="8:14" ht="10.5">
      <c r="H52" s="8">
        <v>1896</v>
      </c>
      <c r="I52" s="16">
        <v>4.27</v>
      </c>
      <c r="J52" s="16">
        <v>0.18</v>
      </c>
      <c r="K52" s="16">
        <v>0.21</v>
      </c>
      <c r="L52" s="16">
        <f t="shared" si="0"/>
        <v>20.333333333333332</v>
      </c>
      <c r="M52" s="16">
        <v>5.76</v>
      </c>
      <c r="N52" s="16">
        <v>8.22</v>
      </c>
    </row>
    <row r="53" spans="8:14" ht="10.5">
      <c r="H53" s="8">
        <v>1897</v>
      </c>
      <c r="I53" s="16">
        <v>4.22</v>
      </c>
      <c r="J53" s="16">
        <v>0.18</v>
      </c>
      <c r="K53" s="16">
        <v>0.31</v>
      </c>
      <c r="L53" s="16">
        <f t="shared" si="0"/>
        <v>13.61290322580645</v>
      </c>
      <c r="M53" s="16">
        <v>3.44</v>
      </c>
      <c r="N53" s="16">
        <v>7.99</v>
      </c>
    </row>
    <row r="54" spans="8:14" ht="10.5">
      <c r="H54" s="8">
        <v>1898</v>
      </c>
      <c r="I54" s="16">
        <v>4.88</v>
      </c>
      <c r="J54" s="16">
        <v>0.2</v>
      </c>
      <c r="K54" s="16">
        <v>0.35</v>
      </c>
      <c r="L54" s="16">
        <f t="shared" si="0"/>
        <v>13.942857142857143</v>
      </c>
      <c r="M54" s="16">
        <v>3.55</v>
      </c>
      <c r="N54" s="16">
        <v>8.22</v>
      </c>
    </row>
    <row r="55" spans="8:14" ht="10.5">
      <c r="H55" s="8">
        <v>1899</v>
      </c>
      <c r="I55" s="16">
        <v>6.08</v>
      </c>
      <c r="J55" s="16">
        <v>0.21</v>
      </c>
      <c r="K55" s="16">
        <v>0.48</v>
      </c>
      <c r="L55" s="16">
        <f t="shared" si="0"/>
        <v>12.666666666666668</v>
      </c>
      <c r="M55" s="16">
        <v>3.36</v>
      </c>
      <c r="N55" s="16">
        <v>8.34</v>
      </c>
    </row>
    <row r="56" spans="8:14" ht="10.5">
      <c r="H56" s="8">
        <v>1900</v>
      </c>
      <c r="I56" s="16">
        <v>6.1</v>
      </c>
      <c r="J56" s="16">
        <v>0.3</v>
      </c>
      <c r="K56" s="16">
        <v>0.48</v>
      </c>
      <c r="L56" s="16">
        <f t="shared" si="0"/>
        <v>12.708333333333334</v>
      </c>
      <c r="M56" s="16">
        <v>4.64</v>
      </c>
      <c r="N56" s="16">
        <v>9.75</v>
      </c>
    </row>
    <row r="57" spans="8:14" ht="10.5">
      <c r="H57" s="8">
        <v>1901</v>
      </c>
      <c r="I57" s="16">
        <v>7.07</v>
      </c>
      <c r="J57" s="16">
        <v>0.32</v>
      </c>
      <c r="K57" s="16">
        <v>0.5</v>
      </c>
      <c r="L57" s="16">
        <f t="shared" si="0"/>
        <v>14.14</v>
      </c>
      <c r="M57" s="16">
        <v>4.3</v>
      </c>
      <c r="N57" s="16">
        <v>9.52</v>
      </c>
    </row>
    <row r="58" spans="8:14" ht="10.5">
      <c r="H58" s="8">
        <v>1902</v>
      </c>
      <c r="I58" s="16">
        <v>8.12</v>
      </c>
      <c r="J58" s="16">
        <v>0.33</v>
      </c>
      <c r="K58" s="16">
        <v>0.63</v>
      </c>
      <c r="L58" s="16">
        <f t="shared" si="0"/>
        <v>12.888888888888888</v>
      </c>
      <c r="M58" s="16">
        <v>4.72</v>
      </c>
      <c r="N58" s="16">
        <v>9.75</v>
      </c>
    </row>
    <row r="59" spans="8:14" ht="10.5">
      <c r="H59" s="8">
        <v>1903</v>
      </c>
      <c r="I59" s="16">
        <v>8.46</v>
      </c>
      <c r="J59" s="16">
        <v>0.35</v>
      </c>
      <c r="K59" s="16">
        <v>0.53</v>
      </c>
      <c r="L59" s="16">
        <f aca="true" t="shared" si="1" ref="L59:L90">I59/K59</f>
        <v>15.962264150943398</v>
      </c>
      <c r="M59" s="16">
        <v>5.5</v>
      </c>
      <c r="N59" s="16">
        <v>10.69</v>
      </c>
    </row>
    <row r="60" spans="8:14" ht="10.5">
      <c r="H60" s="8">
        <v>1904</v>
      </c>
      <c r="I60" s="16">
        <v>6.68</v>
      </c>
      <c r="J60" s="16">
        <v>0.31</v>
      </c>
      <c r="K60" s="16">
        <v>0.49</v>
      </c>
      <c r="L60" s="16">
        <f t="shared" si="1"/>
        <v>13.63265306122449</v>
      </c>
      <c r="M60" s="16">
        <v>4.34</v>
      </c>
      <c r="N60" s="16">
        <v>10.22</v>
      </c>
    </row>
    <row r="61" spans="8:14" ht="10.5">
      <c r="H61" s="8">
        <v>1905</v>
      </c>
      <c r="I61" s="16">
        <v>8.43</v>
      </c>
      <c r="J61" s="16">
        <v>0.33</v>
      </c>
      <c r="K61" s="16">
        <v>0.67</v>
      </c>
      <c r="L61" s="16">
        <f t="shared" si="1"/>
        <v>12.582089552238806</v>
      </c>
      <c r="M61" s="16">
        <v>4.17</v>
      </c>
      <c r="N61" s="16">
        <v>10.46</v>
      </c>
    </row>
    <row r="62" spans="8:14" ht="10.5">
      <c r="H62" s="8">
        <v>1906</v>
      </c>
      <c r="I62" s="16">
        <v>9.87</v>
      </c>
      <c r="J62" s="16">
        <v>0.4</v>
      </c>
      <c r="K62" s="16">
        <v>0.76</v>
      </c>
      <c r="L62" s="16">
        <f t="shared" si="1"/>
        <v>12.986842105263158</v>
      </c>
      <c r="M62" s="16">
        <v>5.47</v>
      </c>
      <c r="N62" s="16">
        <v>10.46</v>
      </c>
    </row>
    <row r="63" spans="8:14" ht="10.5">
      <c r="H63" s="8">
        <v>1907</v>
      </c>
      <c r="I63" s="16">
        <v>9.56</v>
      </c>
      <c r="J63" s="16">
        <v>0.44</v>
      </c>
      <c r="K63" s="16">
        <v>0.66</v>
      </c>
      <c r="L63" s="16">
        <f t="shared" si="1"/>
        <v>14.484848484848484</v>
      </c>
      <c r="M63" s="16">
        <v>6.23</v>
      </c>
      <c r="N63" s="16">
        <v>10.93</v>
      </c>
    </row>
    <row r="64" spans="8:14" ht="10.5">
      <c r="H64" s="8">
        <v>1908</v>
      </c>
      <c r="I64" s="16">
        <v>6.85</v>
      </c>
      <c r="J64" s="16">
        <v>0.4</v>
      </c>
      <c r="K64" s="16">
        <v>0.58</v>
      </c>
      <c r="L64" s="16">
        <f t="shared" si="1"/>
        <v>11.810344827586206</v>
      </c>
      <c r="M64" s="16">
        <v>5.32</v>
      </c>
      <c r="N64" s="16">
        <v>10.69</v>
      </c>
    </row>
    <row r="65" spans="8:14" ht="10.5">
      <c r="H65" s="8">
        <v>1909</v>
      </c>
      <c r="I65" s="16">
        <v>9.06</v>
      </c>
      <c r="J65" s="16">
        <v>0.44</v>
      </c>
      <c r="K65" s="16">
        <v>0.76</v>
      </c>
      <c r="L65" s="16">
        <f t="shared" si="1"/>
        <v>11.921052631578949</v>
      </c>
      <c r="M65" s="16">
        <v>3.65</v>
      </c>
      <c r="N65" s="16">
        <v>11.04</v>
      </c>
    </row>
    <row r="66" spans="8:14" ht="10.5">
      <c r="H66" s="8">
        <v>1910</v>
      </c>
      <c r="I66" s="16">
        <v>10.08</v>
      </c>
      <c r="J66" s="16">
        <v>0.47</v>
      </c>
      <c r="K66" s="16">
        <v>0.73</v>
      </c>
      <c r="L66" s="16">
        <f t="shared" si="1"/>
        <v>13.808219178082192</v>
      </c>
      <c r="M66" s="16">
        <v>5.26</v>
      </c>
      <c r="N66" s="16">
        <v>12.22</v>
      </c>
    </row>
    <row r="67" spans="8:14" ht="10.5">
      <c r="H67" s="8">
        <v>1911</v>
      </c>
      <c r="I67" s="16">
        <v>9.27</v>
      </c>
      <c r="J67" s="16">
        <v>0.47</v>
      </c>
      <c r="K67" s="16">
        <v>0.59</v>
      </c>
      <c r="L67" s="16">
        <f t="shared" si="1"/>
        <v>15.711864406779661</v>
      </c>
      <c r="M67" s="16">
        <v>4</v>
      </c>
      <c r="N67" s="16">
        <v>11.4</v>
      </c>
    </row>
    <row r="68" spans="8:14" ht="10.5">
      <c r="H68" s="8">
        <v>1912</v>
      </c>
      <c r="I68" s="16">
        <v>9.12</v>
      </c>
      <c r="J68" s="16">
        <v>0.48</v>
      </c>
      <c r="K68" s="16">
        <v>0.7</v>
      </c>
      <c r="L68" s="16">
        <f t="shared" si="1"/>
        <v>13.028571428571428</v>
      </c>
      <c r="M68" s="16">
        <v>4.35</v>
      </c>
      <c r="N68" s="16">
        <v>11.28</v>
      </c>
    </row>
    <row r="69" spans="8:14" ht="10.5">
      <c r="H69" s="8">
        <v>1913</v>
      </c>
      <c r="I69" s="16">
        <v>9.3</v>
      </c>
      <c r="J69" s="16">
        <v>0.48</v>
      </c>
      <c r="K69" s="16">
        <v>0.63</v>
      </c>
      <c r="L69" s="16">
        <f t="shared" si="1"/>
        <v>14.761904761904763</v>
      </c>
      <c r="M69" s="16">
        <v>5.65</v>
      </c>
      <c r="N69" s="16">
        <v>12.1</v>
      </c>
    </row>
    <row r="70" spans="8:14" ht="10.5">
      <c r="H70" s="8">
        <v>1914</v>
      </c>
      <c r="I70" s="16">
        <v>8.37</v>
      </c>
      <c r="J70" s="16">
        <v>0.42</v>
      </c>
      <c r="K70" s="16">
        <v>0.52</v>
      </c>
      <c r="L70" s="16">
        <f t="shared" si="1"/>
        <v>16.096153846153843</v>
      </c>
      <c r="M70" s="16">
        <v>4.64</v>
      </c>
      <c r="N70" s="16">
        <v>11.8</v>
      </c>
    </row>
    <row r="71" spans="8:14" ht="10.5">
      <c r="H71" s="8">
        <v>1915</v>
      </c>
      <c r="I71" s="16">
        <v>7.48</v>
      </c>
      <c r="J71" s="16">
        <v>0.43</v>
      </c>
      <c r="K71" s="16">
        <v>0.88</v>
      </c>
      <c r="L71" s="16">
        <f t="shared" si="1"/>
        <v>8.5</v>
      </c>
      <c r="M71" s="16">
        <v>3.65</v>
      </c>
      <c r="N71" s="16">
        <v>11.8</v>
      </c>
    </row>
    <row r="72" spans="8:14" ht="10.5">
      <c r="H72" s="8">
        <v>1916</v>
      </c>
      <c r="I72" s="16">
        <v>9.33</v>
      </c>
      <c r="J72" s="16">
        <v>0.56</v>
      </c>
      <c r="K72" s="16">
        <v>1.53</v>
      </c>
      <c r="L72" s="16">
        <f t="shared" si="1"/>
        <v>6.098039215686274</v>
      </c>
      <c r="M72" s="16">
        <v>3.64</v>
      </c>
      <c r="N72" s="16">
        <v>13.3</v>
      </c>
    </row>
    <row r="73" spans="8:14" ht="10.5">
      <c r="H73" s="8">
        <v>1917</v>
      </c>
      <c r="I73" s="16">
        <v>9.57</v>
      </c>
      <c r="J73" s="16">
        <v>0.69</v>
      </c>
      <c r="K73" s="16">
        <v>1.28</v>
      </c>
      <c r="L73" s="16">
        <f t="shared" si="1"/>
        <v>7.4765625</v>
      </c>
      <c r="M73" s="16">
        <v>4.25</v>
      </c>
      <c r="N73" s="16">
        <v>17.6</v>
      </c>
    </row>
    <row r="74" spans="8:14" ht="10.5">
      <c r="H74" s="8">
        <v>1918</v>
      </c>
      <c r="I74" s="16">
        <v>7.21</v>
      </c>
      <c r="J74" s="16">
        <v>0.57</v>
      </c>
      <c r="K74" s="16">
        <v>0.99</v>
      </c>
      <c r="L74" s="16">
        <f t="shared" si="1"/>
        <v>7.282828282828283</v>
      </c>
      <c r="M74" s="16">
        <v>5.98</v>
      </c>
      <c r="N74" s="16">
        <v>21.6</v>
      </c>
    </row>
    <row r="75" spans="8:14" ht="10.5">
      <c r="H75" s="8">
        <v>1919</v>
      </c>
      <c r="I75" s="16">
        <v>7.85</v>
      </c>
      <c r="J75" s="16">
        <v>0.53</v>
      </c>
      <c r="K75" s="16">
        <v>0.93</v>
      </c>
      <c r="L75" s="16">
        <f t="shared" si="1"/>
        <v>8.440860215053762</v>
      </c>
      <c r="M75" s="16">
        <v>5.56</v>
      </c>
      <c r="N75" s="16">
        <v>23.2</v>
      </c>
    </row>
    <row r="76" spans="8:14" ht="10.5">
      <c r="H76" s="8">
        <v>1920</v>
      </c>
      <c r="I76" s="16">
        <v>8.83</v>
      </c>
      <c r="J76" s="16">
        <v>0.51</v>
      </c>
      <c r="K76" s="16">
        <v>0.8</v>
      </c>
      <c r="L76" s="16">
        <f t="shared" si="1"/>
        <v>11.0375</v>
      </c>
      <c r="M76" s="16">
        <v>7.3</v>
      </c>
      <c r="N76" s="16">
        <v>27.2</v>
      </c>
    </row>
    <row r="77" spans="8:14" ht="10.5">
      <c r="H77" s="8">
        <v>1921</v>
      </c>
      <c r="I77" s="16">
        <v>7.11</v>
      </c>
      <c r="J77" s="16">
        <v>0.46</v>
      </c>
      <c r="K77" s="16">
        <v>0.29</v>
      </c>
      <c r="L77" s="16">
        <f t="shared" si="1"/>
        <v>24.51724137931035</v>
      </c>
      <c r="M77" s="16">
        <v>7.44</v>
      </c>
      <c r="N77" s="16">
        <v>19.6</v>
      </c>
    </row>
    <row r="78" spans="8:14" ht="10.5">
      <c r="H78" s="8">
        <v>1922</v>
      </c>
      <c r="I78" s="16">
        <v>7.3</v>
      </c>
      <c r="J78" s="16">
        <v>0.51</v>
      </c>
      <c r="K78" s="16">
        <v>0.69</v>
      </c>
      <c r="L78" s="16">
        <f t="shared" si="1"/>
        <v>10.579710144927537</v>
      </c>
      <c r="M78" s="16">
        <v>4.58</v>
      </c>
      <c r="N78" s="16">
        <v>15.7</v>
      </c>
    </row>
    <row r="79" spans="8:14" ht="10.5">
      <c r="H79" s="8">
        <v>1923</v>
      </c>
      <c r="I79" s="16">
        <v>8.9</v>
      </c>
      <c r="J79" s="16">
        <v>0.53</v>
      </c>
      <c r="K79" s="16">
        <v>0.98</v>
      </c>
      <c r="L79" s="16">
        <f t="shared" si="1"/>
        <v>9.081632653061225</v>
      </c>
      <c r="M79" s="16">
        <v>4.96</v>
      </c>
      <c r="N79" s="16">
        <v>17.6</v>
      </c>
    </row>
    <row r="80" spans="8:14" ht="10.5">
      <c r="H80" s="8">
        <v>1924</v>
      </c>
      <c r="I80" s="16">
        <v>8.83</v>
      </c>
      <c r="J80" s="16">
        <v>0.55</v>
      </c>
      <c r="K80" s="16">
        <v>0.93</v>
      </c>
      <c r="L80" s="16">
        <f t="shared" si="1"/>
        <v>9.494623655913978</v>
      </c>
      <c r="M80" s="16">
        <v>4.34</v>
      </c>
      <c r="N80" s="16">
        <v>17.2</v>
      </c>
    </row>
    <row r="81" spans="8:14" ht="10.5">
      <c r="H81" s="8">
        <v>1925</v>
      </c>
      <c r="I81" s="16">
        <v>10.58</v>
      </c>
      <c r="J81" s="16">
        <v>0.6</v>
      </c>
      <c r="K81" s="16">
        <v>1.25</v>
      </c>
      <c r="L81" s="16">
        <f t="shared" si="1"/>
        <v>8.464</v>
      </c>
      <c r="M81" s="16">
        <v>3.87</v>
      </c>
      <c r="N81" s="16">
        <v>17.7</v>
      </c>
    </row>
    <row r="82" spans="8:14" ht="10.5">
      <c r="H82" s="8">
        <v>1926</v>
      </c>
      <c r="I82" s="16">
        <v>12.65</v>
      </c>
      <c r="J82" s="16">
        <v>0.69</v>
      </c>
      <c r="K82" s="16">
        <v>1.24</v>
      </c>
      <c r="L82" s="16">
        <f t="shared" si="1"/>
        <v>10.201612903225806</v>
      </c>
      <c r="M82" s="16">
        <v>4.28</v>
      </c>
      <c r="N82" s="16">
        <v>17.8</v>
      </c>
    </row>
    <row r="83" spans="8:14" ht="10.5">
      <c r="H83" s="8">
        <v>1927</v>
      </c>
      <c r="I83" s="16">
        <v>13.4</v>
      </c>
      <c r="J83" s="16">
        <v>0.77</v>
      </c>
      <c r="K83" s="16">
        <v>1.11</v>
      </c>
      <c r="L83" s="16">
        <f t="shared" si="1"/>
        <v>12.072072072072071</v>
      </c>
      <c r="M83" s="16">
        <v>4.26</v>
      </c>
      <c r="N83" s="16">
        <v>16.4</v>
      </c>
    </row>
    <row r="84" spans="8:14" ht="10.5">
      <c r="H84" s="8">
        <v>1928</v>
      </c>
      <c r="I84" s="16">
        <v>17.53</v>
      </c>
      <c r="J84" s="16">
        <v>0.85</v>
      </c>
      <c r="K84" s="16">
        <v>1.38</v>
      </c>
      <c r="L84" s="16">
        <f t="shared" si="1"/>
        <v>12.70289855072464</v>
      </c>
      <c r="M84" s="16">
        <v>4.64</v>
      </c>
      <c r="N84" s="16">
        <v>16.6</v>
      </c>
    </row>
    <row r="85" spans="8:14" ht="10.5">
      <c r="H85" s="8">
        <v>1929</v>
      </c>
      <c r="I85" s="16">
        <v>24.86</v>
      </c>
      <c r="J85" s="16">
        <v>0.97</v>
      </c>
      <c r="K85" s="16">
        <v>1.61</v>
      </c>
      <c r="L85" s="16">
        <f t="shared" si="1"/>
        <v>15.440993788819874</v>
      </c>
      <c r="M85" s="16">
        <v>6.01</v>
      </c>
      <c r="N85" s="16">
        <v>16.5</v>
      </c>
    </row>
    <row r="86" spans="8:14" ht="10.5">
      <c r="H86" s="8">
        <v>1930</v>
      </c>
      <c r="I86" s="16">
        <v>21.71</v>
      </c>
      <c r="J86" s="16">
        <v>0.98</v>
      </c>
      <c r="K86" s="16">
        <v>0.97</v>
      </c>
      <c r="L86" s="16">
        <f t="shared" si="1"/>
        <v>22.381443298969074</v>
      </c>
      <c r="M86" s="16">
        <v>4.15</v>
      </c>
      <c r="N86" s="16">
        <v>15.9</v>
      </c>
    </row>
    <row r="87" spans="8:14" ht="10.5">
      <c r="H87" s="8">
        <v>1931</v>
      </c>
      <c r="I87" s="16">
        <v>15.98</v>
      </c>
      <c r="J87" s="16">
        <v>0.82</v>
      </c>
      <c r="K87" s="16">
        <v>0.61</v>
      </c>
      <c r="L87" s="16">
        <f t="shared" si="1"/>
        <v>26.19672131147541</v>
      </c>
      <c r="M87" s="16">
        <v>2.43</v>
      </c>
      <c r="N87" s="16">
        <v>13.5</v>
      </c>
    </row>
    <row r="88" spans="8:14" ht="10.5">
      <c r="H88" s="8">
        <v>1932</v>
      </c>
      <c r="I88" s="16">
        <v>8.3</v>
      </c>
      <c r="J88" s="16">
        <v>0.5</v>
      </c>
      <c r="K88" s="16">
        <v>0.41</v>
      </c>
      <c r="L88" s="16">
        <f t="shared" si="1"/>
        <v>20.243902439024392</v>
      </c>
      <c r="M88" s="16">
        <v>3.36</v>
      </c>
      <c r="N88" s="16">
        <v>11.6</v>
      </c>
    </row>
    <row r="89" spans="8:14" ht="10.5">
      <c r="H89" s="8">
        <v>1933</v>
      </c>
      <c r="I89" s="16">
        <v>7.09</v>
      </c>
      <c r="J89" s="16">
        <v>0.44</v>
      </c>
      <c r="K89" s="16">
        <v>0.44</v>
      </c>
      <c r="L89" s="16">
        <f t="shared" si="1"/>
        <v>16.113636363636363</v>
      </c>
      <c r="M89" s="16">
        <v>1.46</v>
      </c>
      <c r="N89" s="16">
        <v>10.5</v>
      </c>
    </row>
    <row r="90" spans="8:14" ht="10.5">
      <c r="H90" s="8">
        <v>1934</v>
      </c>
      <c r="I90" s="16">
        <v>10.54</v>
      </c>
      <c r="J90" s="16">
        <v>0.45</v>
      </c>
      <c r="K90" s="16">
        <v>0.49</v>
      </c>
      <c r="L90" s="16">
        <f t="shared" si="1"/>
        <v>21.51020408163265</v>
      </c>
      <c r="M90" s="16">
        <v>1.01</v>
      </c>
      <c r="N90" s="16">
        <v>12.4</v>
      </c>
    </row>
    <row r="91" spans="8:14" ht="10.5">
      <c r="H91" s="8">
        <v>1935</v>
      </c>
      <c r="I91" s="16">
        <v>9.26</v>
      </c>
      <c r="J91" s="16">
        <v>0.47</v>
      </c>
      <c r="K91" s="16">
        <v>0.76</v>
      </c>
      <c r="L91" s="16">
        <f aca="true" t="shared" si="2" ref="L91:L122">I91/K91</f>
        <v>12.18421052631579</v>
      </c>
      <c r="M91" s="16">
        <v>0.75</v>
      </c>
      <c r="N91" s="16">
        <v>13.6</v>
      </c>
    </row>
    <row r="92" spans="8:14" ht="10.5">
      <c r="H92" s="8">
        <v>1936</v>
      </c>
      <c r="I92" s="16">
        <v>13.76</v>
      </c>
      <c r="J92" s="16">
        <v>0.72</v>
      </c>
      <c r="K92" s="16">
        <v>1.02</v>
      </c>
      <c r="L92" s="16">
        <f t="shared" si="2"/>
        <v>13.490196078431373</v>
      </c>
      <c r="M92" s="16">
        <v>0.75</v>
      </c>
      <c r="N92" s="16">
        <v>13.9</v>
      </c>
    </row>
    <row r="93" spans="8:14" ht="10.5">
      <c r="H93" s="8">
        <v>1937</v>
      </c>
      <c r="I93" s="16">
        <v>17.59</v>
      </c>
      <c r="J93" s="16">
        <v>0.8</v>
      </c>
      <c r="K93" s="16">
        <v>1.13</v>
      </c>
      <c r="L93" s="16">
        <f t="shared" si="2"/>
        <v>15.56637168141593</v>
      </c>
      <c r="M93" s="16">
        <v>0.88</v>
      </c>
      <c r="N93" s="16">
        <v>14.8</v>
      </c>
    </row>
    <row r="94" spans="8:14" ht="10.5">
      <c r="H94" s="8">
        <v>1938</v>
      </c>
      <c r="I94" s="16">
        <v>11.31</v>
      </c>
      <c r="J94" s="16">
        <v>0.51</v>
      </c>
      <c r="K94" s="16">
        <v>0.64</v>
      </c>
      <c r="L94" s="16">
        <f t="shared" si="2"/>
        <v>17.671875</v>
      </c>
      <c r="M94" s="16">
        <v>0.88</v>
      </c>
      <c r="N94" s="16">
        <v>14</v>
      </c>
    </row>
    <row r="95" spans="8:14" ht="10.5">
      <c r="H95" s="8">
        <v>1939</v>
      </c>
      <c r="I95" s="16">
        <v>12.5</v>
      </c>
      <c r="J95" s="16">
        <v>0.62</v>
      </c>
      <c r="K95" s="16">
        <v>0.9</v>
      </c>
      <c r="L95" s="16">
        <f t="shared" si="2"/>
        <v>13.88888888888889</v>
      </c>
      <c r="M95" s="16">
        <v>0.56</v>
      </c>
      <c r="N95" s="16">
        <v>13.3</v>
      </c>
    </row>
    <row r="96" spans="8:14" ht="10.5">
      <c r="H96" s="8">
        <v>1940</v>
      </c>
      <c r="I96" s="16">
        <v>12.3</v>
      </c>
      <c r="J96" s="16">
        <v>0.67</v>
      </c>
      <c r="K96" s="16">
        <v>1.05</v>
      </c>
      <c r="L96" s="16">
        <f t="shared" si="2"/>
        <v>11.714285714285715</v>
      </c>
      <c r="M96" s="16">
        <v>0.56</v>
      </c>
      <c r="N96" s="16">
        <v>13.7</v>
      </c>
    </row>
    <row r="97" spans="8:14" ht="10.5">
      <c r="H97" s="8">
        <v>1941</v>
      </c>
      <c r="I97" s="16">
        <v>10.55</v>
      </c>
      <c r="J97" s="16">
        <v>0.71</v>
      </c>
      <c r="K97" s="16">
        <v>1.16</v>
      </c>
      <c r="L97" s="16">
        <f t="shared" si="2"/>
        <v>9.094827586206899</v>
      </c>
      <c r="M97" s="16">
        <v>0.53</v>
      </c>
      <c r="N97" s="16">
        <v>13.9</v>
      </c>
    </row>
    <row r="98" spans="8:14" ht="10.5">
      <c r="H98" s="8">
        <v>1942</v>
      </c>
      <c r="I98" s="16">
        <v>8.93</v>
      </c>
      <c r="J98" s="16">
        <v>0.59</v>
      </c>
      <c r="K98" s="16">
        <v>1.03</v>
      </c>
      <c r="L98" s="16">
        <f t="shared" si="2"/>
        <v>8.669902912621358</v>
      </c>
      <c r="M98" s="16">
        <v>0.63</v>
      </c>
      <c r="N98" s="16">
        <v>16.5</v>
      </c>
    </row>
    <row r="99" spans="8:14" ht="10.5">
      <c r="H99" s="8">
        <v>1943</v>
      </c>
      <c r="I99" s="16">
        <v>10.09</v>
      </c>
      <c r="J99" s="16">
        <v>0.61</v>
      </c>
      <c r="K99" s="16">
        <v>0.94</v>
      </c>
      <c r="L99" s="16">
        <f t="shared" si="2"/>
        <v>10.73404255319149</v>
      </c>
      <c r="M99" s="16">
        <v>0.69</v>
      </c>
      <c r="N99" s="16">
        <v>17.5</v>
      </c>
    </row>
    <row r="100" spans="8:14" ht="10.5">
      <c r="H100" s="8">
        <v>1944</v>
      </c>
      <c r="I100" s="16">
        <v>11.85</v>
      </c>
      <c r="J100" s="16">
        <v>0.64</v>
      </c>
      <c r="K100" s="16">
        <v>0.93</v>
      </c>
      <c r="L100" s="16">
        <f t="shared" si="2"/>
        <v>12.741935483870966</v>
      </c>
      <c r="M100" s="16">
        <v>0.72</v>
      </c>
      <c r="N100" s="16">
        <v>17.8</v>
      </c>
    </row>
    <row r="101" spans="8:14" ht="10.5">
      <c r="H101" s="8">
        <v>1945</v>
      </c>
      <c r="I101" s="16">
        <v>13.49</v>
      </c>
      <c r="J101" s="16">
        <v>0.66</v>
      </c>
      <c r="K101" s="16">
        <v>0.96</v>
      </c>
      <c r="L101" s="16">
        <f t="shared" si="2"/>
        <v>14.052083333333334</v>
      </c>
      <c r="M101" s="16">
        <v>0.75</v>
      </c>
      <c r="N101" s="16">
        <v>18.1</v>
      </c>
    </row>
    <row r="102" spans="8:14" ht="10.5">
      <c r="H102" s="8">
        <v>1946</v>
      </c>
      <c r="I102" s="16">
        <v>18.02</v>
      </c>
      <c r="J102" s="16">
        <v>0.71</v>
      </c>
      <c r="K102" s="16">
        <v>1.06</v>
      </c>
      <c r="L102" s="16">
        <f t="shared" si="2"/>
        <v>17</v>
      </c>
      <c r="M102" s="16">
        <v>0.76</v>
      </c>
      <c r="N102" s="16">
        <v>18.4</v>
      </c>
    </row>
    <row r="103" spans="8:14" ht="10.5">
      <c r="H103" s="8">
        <v>1947</v>
      </c>
      <c r="I103" s="16">
        <v>15.21</v>
      </c>
      <c r="J103" s="16">
        <v>0.84</v>
      </c>
      <c r="K103" s="16">
        <v>1.61</v>
      </c>
      <c r="L103" s="16">
        <f t="shared" si="2"/>
        <v>9.4472049689441</v>
      </c>
      <c r="M103" s="16">
        <v>1.01</v>
      </c>
      <c r="N103" s="16">
        <v>24.5</v>
      </c>
    </row>
    <row r="104" spans="8:14" ht="10.5">
      <c r="H104" s="8">
        <v>1948</v>
      </c>
      <c r="I104" s="16">
        <v>14.83</v>
      </c>
      <c r="J104" s="16">
        <v>0.93</v>
      </c>
      <c r="K104" s="16">
        <v>2.29</v>
      </c>
      <c r="L104" s="16">
        <f t="shared" si="2"/>
        <v>6.475982532751091</v>
      </c>
      <c r="M104" s="16">
        <v>1.35</v>
      </c>
      <c r="N104" s="16">
        <v>27.7</v>
      </c>
    </row>
    <row r="105" spans="8:14" ht="10.5">
      <c r="H105" s="8">
        <v>1949</v>
      </c>
      <c r="I105" s="16">
        <v>15.36</v>
      </c>
      <c r="J105" s="16">
        <v>1.14</v>
      </c>
      <c r="K105" s="16">
        <v>2.32</v>
      </c>
      <c r="L105" s="16">
        <f t="shared" si="2"/>
        <v>6.620689655172414</v>
      </c>
      <c r="M105" s="16">
        <v>1.58</v>
      </c>
      <c r="N105" s="16">
        <v>27.3</v>
      </c>
    </row>
    <row r="106" spans="8:14" ht="10.5">
      <c r="H106" s="8">
        <v>1950</v>
      </c>
      <c r="I106" s="16">
        <v>16.88</v>
      </c>
      <c r="J106" s="16">
        <v>1.47</v>
      </c>
      <c r="K106" s="16">
        <v>2.84</v>
      </c>
      <c r="L106" s="16">
        <f t="shared" si="2"/>
        <v>5.943661971830986</v>
      </c>
      <c r="M106" s="16">
        <v>1.32</v>
      </c>
      <c r="N106" s="16">
        <v>25.9</v>
      </c>
    </row>
    <row r="107" spans="8:14" ht="10.5">
      <c r="H107" s="8">
        <v>1951</v>
      </c>
      <c r="I107" s="16">
        <v>21.21</v>
      </c>
      <c r="J107" s="16">
        <v>1.41</v>
      </c>
      <c r="K107" s="16">
        <v>2.44</v>
      </c>
      <c r="L107" s="16">
        <f t="shared" si="2"/>
        <v>8.692622950819672</v>
      </c>
      <c r="M107" s="16">
        <v>2.12</v>
      </c>
      <c r="N107" s="16">
        <v>30.5</v>
      </c>
    </row>
    <row r="108" spans="8:14" ht="10.5">
      <c r="H108" s="8">
        <v>1952</v>
      </c>
      <c r="I108" s="16">
        <v>24.19</v>
      </c>
      <c r="J108" s="16">
        <v>1.41</v>
      </c>
      <c r="K108" s="16">
        <v>2.4</v>
      </c>
      <c r="L108" s="16">
        <f t="shared" si="2"/>
        <v>10.079166666666667</v>
      </c>
      <c r="M108" s="16">
        <v>2.39</v>
      </c>
      <c r="N108" s="16">
        <v>30</v>
      </c>
    </row>
    <row r="109" spans="8:14" ht="10.5">
      <c r="H109" s="8">
        <v>1953</v>
      </c>
      <c r="I109" s="16">
        <v>26.18</v>
      </c>
      <c r="J109" s="16">
        <v>1.45</v>
      </c>
      <c r="K109" s="16">
        <v>2.51</v>
      </c>
      <c r="L109" s="16">
        <f t="shared" si="2"/>
        <v>10.430278884462153</v>
      </c>
      <c r="M109" s="16">
        <v>2.58</v>
      </c>
      <c r="N109" s="16">
        <v>29.1</v>
      </c>
    </row>
    <row r="110" spans="8:14" ht="10.5">
      <c r="H110" s="8">
        <v>1954</v>
      </c>
      <c r="I110" s="16">
        <v>25.46</v>
      </c>
      <c r="J110" s="16">
        <v>1.54</v>
      </c>
      <c r="K110" s="16">
        <v>2.77</v>
      </c>
      <c r="L110" s="16">
        <f t="shared" si="2"/>
        <v>9.191335740072203</v>
      </c>
      <c r="M110" s="16">
        <v>1.8</v>
      </c>
      <c r="N110" s="16">
        <v>29.4</v>
      </c>
    </row>
    <row r="111" spans="8:14" ht="10.5">
      <c r="H111" s="8">
        <v>1955</v>
      </c>
      <c r="I111" s="16">
        <v>35.6</v>
      </c>
      <c r="J111" s="16">
        <v>1.64</v>
      </c>
      <c r="K111" s="16">
        <v>3.62</v>
      </c>
      <c r="L111" s="16">
        <f t="shared" si="2"/>
        <v>9.834254143646408</v>
      </c>
      <c r="M111" s="16">
        <v>1.81</v>
      </c>
      <c r="N111" s="16">
        <v>29.2</v>
      </c>
    </row>
    <row r="112" spans="8:14" ht="10.5">
      <c r="H112" s="8">
        <v>1956</v>
      </c>
      <c r="I112" s="16">
        <v>44.15</v>
      </c>
      <c r="J112" s="16">
        <v>1.74</v>
      </c>
      <c r="K112" s="16">
        <v>3.41</v>
      </c>
      <c r="L112" s="16">
        <f t="shared" si="2"/>
        <v>12.947214076246333</v>
      </c>
      <c r="M112" s="16">
        <v>3.21</v>
      </c>
      <c r="N112" s="16">
        <v>29.7</v>
      </c>
    </row>
    <row r="113" spans="8:14" ht="10.5">
      <c r="H113" s="8">
        <v>1957</v>
      </c>
      <c r="I113" s="16">
        <v>45.43</v>
      </c>
      <c r="J113" s="16">
        <v>1.79</v>
      </c>
      <c r="K113" s="16">
        <v>3.37</v>
      </c>
      <c r="L113" s="16">
        <f t="shared" si="2"/>
        <v>13.480712166172106</v>
      </c>
      <c r="M113" s="16">
        <v>3.86</v>
      </c>
      <c r="N113" s="16">
        <v>31</v>
      </c>
    </row>
    <row r="114" spans="8:14" ht="10.5">
      <c r="H114" s="8">
        <v>1958</v>
      </c>
      <c r="I114" s="16">
        <v>41.12</v>
      </c>
      <c r="J114" s="16">
        <v>1.75</v>
      </c>
      <c r="K114" s="16">
        <v>2.89</v>
      </c>
      <c r="L114" s="16">
        <f t="shared" si="2"/>
        <v>14.228373702422143</v>
      </c>
      <c r="M114" s="16">
        <v>2.54</v>
      </c>
      <c r="N114" s="16">
        <v>31.5</v>
      </c>
    </row>
    <row r="115" spans="8:14" ht="10.5">
      <c r="H115" s="8">
        <v>1959</v>
      </c>
      <c r="I115" s="16">
        <v>55.62</v>
      </c>
      <c r="J115" s="16">
        <v>1.83</v>
      </c>
      <c r="K115" s="16">
        <v>3.39</v>
      </c>
      <c r="L115" s="16">
        <f t="shared" si="2"/>
        <v>16.4070796460177</v>
      </c>
      <c r="M115" s="16">
        <v>3.74</v>
      </c>
      <c r="N115" s="16">
        <v>31.7</v>
      </c>
    </row>
    <row r="116" spans="8:14" ht="10.5">
      <c r="H116" s="8">
        <v>1960</v>
      </c>
      <c r="I116" s="16">
        <v>58.03</v>
      </c>
      <c r="J116" s="16">
        <v>1.95</v>
      </c>
      <c r="K116" s="16">
        <v>3.27</v>
      </c>
      <c r="L116" s="16">
        <f t="shared" si="2"/>
        <v>17.74617737003058</v>
      </c>
      <c r="M116" s="16">
        <v>4.28</v>
      </c>
      <c r="N116" s="16">
        <v>31.6</v>
      </c>
    </row>
    <row r="117" spans="8:14" ht="10.5">
      <c r="H117" s="8">
        <v>1961</v>
      </c>
      <c r="I117" s="16">
        <v>59.72</v>
      </c>
      <c r="J117" s="16">
        <v>2.02</v>
      </c>
      <c r="K117" s="16">
        <v>3.19</v>
      </c>
      <c r="L117" s="16">
        <f t="shared" si="2"/>
        <v>18.721003134796238</v>
      </c>
      <c r="M117" s="16">
        <v>2.91</v>
      </c>
      <c r="N117" s="16">
        <v>31.8</v>
      </c>
    </row>
    <row r="118" spans="8:14" ht="10.5">
      <c r="H118" s="8">
        <v>1962</v>
      </c>
      <c r="I118" s="16">
        <v>69.07</v>
      </c>
      <c r="J118" s="16">
        <v>2.13</v>
      </c>
      <c r="K118" s="16">
        <v>3.67</v>
      </c>
      <c r="L118" s="16">
        <f t="shared" si="2"/>
        <v>18.82016348773842</v>
      </c>
      <c r="M118" s="16">
        <v>3.39</v>
      </c>
      <c r="N118" s="16">
        <v>31.7</v>
      </c>
    </row>
    <row r="119" spans="8:14" ht="10.5">
      <c r="H119" s="8">
        <v>1963</v>
      </c>
      <c r="I119" s="16">
        <v>65.06</v>
      </c>
      <c r="J119" s="16">
        <v>2.28</v>
      </c>
      <c r="K119" s="16">
        <v>4.02</v>
      </c>
      <c r="L119" s="16">
        <f t="shared" si="2"/>
        <v>16.184079601990053</v>
      </c>
      <c r="M119" s="16">
        <v>3.5</v>
      </c>
      <c r="N119" s="16">
        <v>31.6</v>
      </c>
    </row>
    <row r="120" spans="8:14" ht="10.5">
      <c r="H120" s="8">
        <v>1964</v>
      </c>
      <c r="I120" s="16">
        <v>76.45</v>
      </c>
      <c r="J120" s="16">
        <v>2.5</v>
      </c>
      <c r="K120" s="16">
        <v>4.55</v>
      </c>
      <c r="L120" s="16">
        <f t="shared" si="2"/>
        <v>16.802197802197803</v>
      </c>
      <c r="M120" s="16">
        <v>4.09</v>
      </c>
      <c r="N120" s="16">
        <v>31.8</v>
      </c>
    </row>
    <row r="121" spans="8:14" ht="10.5">
      <c r="H121" s="8">
        <v>1965</v>
      </c>
      <c r="I121" s="16">
        <v>86.12</v>
      </c>
      <c r="J121" s="16">
        <v>2.72</v>
      </c>
      <c r="K121" s="16">
        <v>5.19</v>
      </c>
      <c r="L121" s="16">
        <f t="shared" si="2"/>
        <v>16.59344894026975</v>
      </c>
      <c r="M121" s="16">
        <v>4.46</v>
      </c>
      <c r="N121" s="16">
        <v>31.8</v>
      </c>
    </row>
    <row r="122" spans="8:14" ht="10.5">
      <c r="H122" s="8">
        <v>1966</v>
      </c>
      <c r="I122" s="16">
        <v>93.32</v>
      </c>
      <c r="J122" s="16">
        <v>2.87</v>
      </c>
      <c r="K122" s="16">
        <v>5.55</v>
      </c>
      <c r="L122" s="16">
        <f t="shared" si="2"/>
        <v>16.814414414414415</v>
      </c>
      <c r="M122" s="16">
        <v>5.44</v>
      </c>
      <c r="N122" s="16">
        <v>32.9</v>
      </c>
    </row>
    <row r="123" spans="8:14" ht="10.5">
      <c r="H123" s="8">
        <v>1967</v>
      </c>
      <c r="I123" s="16">
        <v>84.45</v>
      </c>
      <c r="J123" s="16">
        <v>2.92</v>
      </c>
      <c r="K123" s="16">
        <v>5.33</v>
      </c>
      <c r="L123" s="16">
        <f aca="true" t="shared" si="3" ref="L123:L153">I123/K123</f>
        <v>15.844277673545967</v>
      </c>
      <c r="M123" s="16">
        <v>5.55</v>
      </c>
      <c r="N123" s="16">
        <v>33.4</v>
      </c>
    </row>
    <row r="124" spans="8:14" ht="10.5">
      <c r="H124" s="8">
        <v>1968</v>
      </c>
      <c r="I124" s="16">
        <v>95.04</v>
      </c>
      <c r="J124" s="16">
        <v>3.07</v>
      </c>
      <c r="K124" s="16">
        <v>5.76</v>
      </c>
      <c r="L124" s="16">
        <f t="shared" si="3"/>
        <v>16.5</v>
      </c>
      <c r="M124" s="16">
        <v>6.17</v>
      </c>
      <c r="N124" s="16">
        <v>33.8</v>
      </c>
    </row>
    <row r="125" spans="8:14" ht="10.5">
      <c r="H125" s="8">
        <v>1969</v>
      </c>
      <c r="I125" s="16">
        <v>102.04</v>
      </c>
      <c r="J125" s="16">
        <v>3.16</v>
      </c>
      <c r="K125" s="16">
        <v>5.78</v>
      </c>
      <c r="L125" s="16">
        <f t="shared" si="3"/>
        <v>17.653979238754324</v>
      </c>
      <c r="M125" s="16">
        <v>8.05</v>
      </c>
      <c r="N125" s="16">
        <v>34.8</v>
      </c>
    </row>
    <row r="126" spans="8:14" ht="10.5">
      <c r="H126" s="8">
        <v>1970</v>
      </c>
      <c r="I126" s="16">
        <v>90.31</v>
      </c>
      <c r="J126" s="16">
        <v>3.14</v>
      </c>
      <c r="K126" s="16">
        <v>5.13</v>
      </c>
      <c r="L126" s="16">
        <f t="shared" si="3"/>
        <v>17.60428849902534</v>
      </c>
      <c r="M126" s="16">
        <v>9.11</v>
      </c>
      <c r="N126" s="16">
        <v>36.5</v>
      </c>
    </row>
    <row r="127" spans="8:14" ht="10.5">
      <c r="H127" s="8">
        <v>1971</v>
      </c>
      <c r="I127" s="16">
        <v>93.49</v>
      </c>
      <c r="J127" s="16">
        <v>3.07</v>
      </c>
      <c r="K127" s="16">
        <v>5.7</v>
      </c>
      <c r="L127" s="16">
        <f t="shared" si="3"/>
        <v>16.40175438596491</v>
      </c>
      <c r="M127" s="16">
        <v>5.66</v>
      </c>
      <c r="N127" s="16">
        <v>37.3</v>
      </c>
    </row>
    <row r="128" spans="8:14" ht="10.5">
      <c r="H128" s="8">
        <v>1972</v>
      </c>
      <c r="I128" s="16">
        <v>103.3</v>
      </c>
      <c r="J128" s="16">
        <v>3.15</v>
      </c>
      <c r="K128" s="16">
        <v>6.42</v>
      </c>
      <c r="L128" s="16">
        <f t="shared" si="3"/>
        <v>16.090342679127726</v>
      </c>
      <c r="M128" s="16">
        <v>4.62</v>
      </c>
      <c r="N128" s="16">
        <v>38.8</v>
      </c>
    </row>
    <row r="129" spans="8:14" ht="10.5">
      <c r="H129" s="8">
        <v>1973</v>
      </c>
      <c r="I129" s="16">
        <v>118.42</v>
      </c>
      <c r="J129" s="16">
        <v>3.38</v>
      </c>
      <c r="K129" s="16">
        <v>8.16</v>
      </c>
      <c r="L129" s="16">
        <f t="shared" si="3"/>
        <v>14.512254901960784</v>
      </c>
      <c r="M129" s="16">
        <v>7.93</v>
      </c>
      <c r="N129" s="16">
        <v>41.6</v>
      </c>
    </row>
    <row r="130" spans="8:14" ht="10.5">
      <c r="H130" s="8">
        <v>1974</v>
      </c>
      <c r="I130" s="16">
        <v>96.11</v>
      </c>
      <c r="J130" s="16">
        <v>3.6</v>
      </c>
      <c r="K130" s="16">
        <v>8.89</v>
      </c>
      <c r="L130" s="16">
        <f t="shared" si="3"/>
        <v>10.811023622047243</v>
      </c>
      <c r="M130" s="16">
        <v>11.03</v>
      </c>
      <c r="N130" s="16">
        <v>49</v>
      </c>
    </row>
    <row r="131" spans="8:14" ht="10.5">
      <c r="H131" s="8">
        <v>1975</v>
      </c>
      <c r="I131" s="16">
        <v>72.56</v>
      </c>
      <c r="J131" s="16">
        <v>3.68</v>
      </c>
      <c r="K131" s="16">
        <v>7.96</v>
      </c>
      <c r="L131" s="16">
        <f t="shared" si="3"/>
        <v>9.115577889447236</v>
      </c>
      <c r="M131" s="16">
        <v>7.24</v>
      </c>
      <c r="N131" s="16">
        <v>57.4</v>
      </c>
    </row>
    <row r="132" spans="8:14" ht="10.5">
      <c r="H132" s="8">
        <v>1976</v>
      </c>
      <c r="I132" s="16">
        <v>96.86</v>
      </c>
      <c r="J132" s="16">
        <v>4.05</v>
      </c>
      <c r="K132" s="16">
        <v>9.91</v>
      </c>
      <c r="L132" s="16">
        <f t="shared" si="3"/>
        <v>9.773965691220988</v>
      </c>
      <c r="M132" s="16">
        <v>5.7</v>
      </c>
      <c r="N132" s="16">
        <v>59.9</v>
      </c>
    </row>
    <row r="133" spans="8:14" ht="10.5">
      <c r="H133" s="8">
        <v>1977</v>
      </c>
      <c r="I133" s="16">
        <v>103.81</v>
      </c>
      <c r="J133" s="16">
        <v>4.67</v>
      </c>
      <c r="K133" s="16">
        <v>10.89</v>
      </c>
      <c r="L133" s="16">
        <f t="shared" si="3"/>
        <v>9.532598714416896</v>
      </c>
      <c r="M133" s="16">
        <v>5.28</v>
      </c>
      <c r="N133" s="16">
        <v>62.8</v>
      </c>
    </row>
    <row r="134" spans="8:14" ht="10.5">
      <c r="H134" s="8">
        <v>1978</v>
      </c>
      <c r="I134" s="16">
        <v>90.25</v>
      </c>
      <c r="J134" s="16">
        <v>5.07</v>
      </c>
      <c r="K134" s="16">
        <v>12.33</v>
      </c>
      <c r="L134" s="16">
        <f t="shared" si="3"/>
        <v>7.319545823195458</v>
      </c>
      <c r="M134" s="16">
        <v>7.78</v>
      </c>
      <c r="N134" s="16">
        <v>66.8</v>
      </c>
    </row>
    <row r="135" spans="8:14" ht="10.5">
      <c r="H135" s="8">
        <v>1979</v>
      </c>
      <c r="I135" s="16">
        <v>99.71</v>
      </c>
      <c r="J135" s="16">
        <v>5.65</v>
      </c>
      <c r="K135" s="16">
        <v>14.86</v>
      </c>
      <c r="L135" s="16">
        <f t="shared" si="3"/>
        <v>6.709959623149394</v>
      </c>
      <c r="M135" s="16">
        <v>10.88</v>
      </c>
      <c r="N135" s="16">
        <v>73.8</v>
      </c>
    </row>
    <row r="136" spans="8:14" ht="10.5">
      <c r="H136" s="8">
        <v>1980</v>
      </c>
      <c r="I136" s="16">
        <v>110.87</v>
      </c>
      <c r="J136" s="16">
        <v>6.16</v>
      </c>
      <c r="K136" s="16">
        <v>14.82</v>
      </c>
      <c r="L136" s="16">
        <f t="shared" si="3"/>
        <v>7.4811066126855605</v>
      </c>
      <c r="M136" s="16">
        <v>11.37</v>
      </c>
      <c r="N136" s="16">
        <v>85.2</v>
      </c>
    </row>
    <row r="137" spans="8:14" ht="10.5">
      <c r="H137" s="8">
        <v>1981</v>
      </c>
      <c r="I137" s="16">
        <v>132.97</v>
      </c>
      <c r="J137" s="16">
        <v>6.63</v>
      </c>
      <c r="K137" s="16">
        <v>15.36</v>
      </c>
      <c r="L137" s="16">
        <f t="shared" si="3"/>
        <v>8.656901041666666</v>
      </c>
      <c r="M137" s="16">
        <v>17.63</v>
      </c>
      <c r="N137" s="16">
        <v>95.2</v>
      </c>
    </row>
    <row r="138" spans="8:14" ht="10.5">
      <c r="H138" s="8">
        <v>1982</v>
      </c>
      <c r="I138" s="16">
        <v>117.28</v>
      </c>
      <c r="J138" s="16">
        <v>6.87</v>
      </c>
      <c r="K138" s="16">
        <v>12.64</v>
      </c>
      <c r="L138" s="16">
        <f t="shared" si="3"/>
        <v>9.278481012658228</v>
      </c>
      <c r="M138" s="16">
        <v>14.6</v>
      </c>
      <c r="N138" s="16">
        <v>99.7</v>
      </c>
    </row>
    <row r="139" spans="8:14" ht="10.5">
      <c r="H139" s="8">
        <v>1983</v>
      </c>
      <c r="I139" s="16">
        <v>144.27</v>
      </c>
      <c r="J139" s="16">
        <v>7.09</v>
      </c>
      <c r="K139" s="16">
        <v>14.03</v>
      </c>
      <c r="L139" s="16">
        <f t="shared" si="3"/>
        <v>10.28296507483963</v>
      </c>
      <c r="M139" s="16">
        <v>9.37</v>
      </c>
      <c r="N139" s="16">
        <v>100.2</v>
      </c>
    </row>
    <row r="140" spans="8:14" ht="10.5">
      <c r="H140" s="8">
        <v>1984</v>
      </c>
      <c r="I140" s="16">
        <v>166.39</v>
      </c>
      <c r="J140" s="16">
        <v>7.53</v>
      </c>
      <c r="K140" s="16">
        <v>16.64</v>
      </c>
      <c r="L140" s="16">
        <f t="shared" si="3"/>
        <v>9.999399038461537</v>
      </c>
      <c r="M140" s="16">
        <v>11.11</v>
      </c>
      <c r="N140" s="16">
        <v>102.9</v>
      </c>
    </row>
    <row r="141" spans="8:55" ht="10.5">
      <c r="H141" s="8">
        <v>1985</v>
      </c>
      <c r="I141" s="16">
        <v>171.61</v>
      </c>
      <c r="J141" s="16">
        <v>7.9</v>
      </c>
      <c r="K141" s="16">
        <v>14.61</v>
      </c>
      <c r="L141" s="16">
        <f t="shared" si="3"/>
        <v>11.746064339493499</v>
      </c>
      <c r="M141" s="16">
        <v>8.35</v>
      </c>
      <c r="N141" s="16">
        <v>103.4</v>
      </c>
      <c r="U141" s="72"/>
      <c r="BB141" s="76"/>
      <c r="BC141" s="76"/>
    </row>
    <row r="142" spans="8:55" ht="10.5">
      <c r="H142" s="8">
        <v>1986</v>
      </c>
      <c r="I142" s="16">
        <v>208.19</v>
      </c>
      <c r="J142" s="16">
        <v>8.28</v>
      </c>
      <c r="K142" s="16">
        <v>14.48</v>
      </c>
      <c r="L142" s="16">
        <f t="shared" si="3"/>
        <v>14.377762430939226</v>
      </c>
      <c r="M142" s="16">
        <v>7.31</v>
      </c>
      <c r="N142" s="16">
        <v>103.2</v>
      </c>
      <c r="U142" s="72"/>
      <c r="BB142" s="76"/>
      <c r="BC142" s="76"/>
    </row>
    <row r="143" spans="8:55" ht="10.5">
      <c r="H143" s="8">
        <v>1987</v>
      </c>
      <c r="I143" s="16">
        <v>264.51</v>
      </c>
      <c r="J143" s="16">
        <v>8.81</v>
      </c>
      <c r="K143" s="16">
        <v>17.5</v>
      </c>
      <c r="L143" s="16">
        <f t="shared" si="3"/>
        <v>15.114857142857142</v>
      </c>
      <c r="M143" s="16">
        <v>6.25</v>
      </c>
      <c r="N143" s="16">
        <v>100.5</v>
      </c>
      <c r="U143" s="72"/>
      <c r="BB143" s="76"/>
      <c r="BC143" s="76"/>
    </row>
    <row r="144" spans="8:55" ht="10.5">
      <c r="H144" s="8">
        <v>1988</v>
      </c>
      <c r="I144" s="16">
        <v>250.48</v>
      </c>
      <c r="J144" s="16">
        <v>9.73</v>
      </c>
      <c r="K144" s="16">
        <v>23.76</v>
      </c>
      <c r="L144" s="16">
        <f t="shared" si="3"/>
        <v>10.542087542087542</v>
      </c>
      <c r="M144" s="16">
        <v>7.63</v>
      </c>
      <c r="N144" s="16">
        <v>104.6</v>
      </c>
      <c r="U144" s="72"/>
      <c r="BB144" s="76"/>
      <c r="BC144" s="76"/>
    </row>
    <row r="145" spans="8:55" ht="10.5">
      <c r="H145" s="8">
        <v>1989</v>
      </c>
      <c r="I145" s="16">
        <v>285.41</v>
      </c>
      <c r="J145" s="16">
        <v>11.05</v>
      </c>
      <c r="K145" s="16">
        <v>22.87</v>
      </c>
      <c r="L145" s="16">
        <f t="shared" si="3"/>
        <v>12.479667686926105</v>
      </c>
      <c r="M145" s="16">
        <v>9.29</v>
      </c>
      <c r="N145" s="16">
        <v>110.5</v>
      </c>
      <c r="U145" s="72"/>
      <c r="BB145" s="76"/>
      <c r="BC145" s="76"/>
    </row>
    <row r="146" spans="8:55" ht="10.5">
      <c r="H146" s="8">
        <v>1990</v>
      </c>
      <c r="I146" s="16">
        <v>339.97</v>
      </c>
      <c r="J146" s="16">
        <v>12.1</v>
      </c>
      <c r="K146" s="16">
        <v>21.34</v>
      </c>
      <c r="L146" s="16">
        <f t="shared" si="3"/>
        <v>15.931115276476103</v>
      </c>
      <c r="M146" s="16">
        <v>8.43</v>
      </c>
      <c r="N146" s="16">
        <v>114.9</v>
      </c>
      <c r="U146" s="72"/>
      <c r="BB146" s="76"/>
      <c r="BC146" s="76"/>
    </row>
    <row r="147" spans="8:55" ht="10.5">
      <c r="H147" s="8">
        <v>1991</v>
      </c>
      <c r="I147" s="16">
        <v>325.5</v>
      </c>
      <c r="J147" s="16">
        <v>12.2</v>
      </c>
      <c r="K147" s="16">
        <v>15.91</v>
      </c>
      <c r="L147" s="16">
        <f t="shared" si="3"/>
        <v>20.458830923947204</v>
      </c>
      <c r="M147" s="16">
        <v>6.92</v>
      </c>
      <c r="N147" s="16">
        <v>119</v>
      </c>
      <c r="U147" s="72"/>
      <c r="BB147" s="76"/>
      <c r="BC147" s="76"/>
    </row>
    <row r="148" spans="8:55" ht="10.5">
      <c r="H148" s="8">
        <v>1992</v>
      </c>
      <c r="I148" s="16">
        <v>416.08</v>
      </c>
      <c r="J148" s="16">
        <v>12.38</v>
      </c>
      <c r="K148" s="16">
        <v>19.09</v>
      </c>
      <c r="L148" s="16">
        <f t="shared" si="3"/>
        <v>21.795704557359873</v>
      </c>
      <c r="M148" s="16">
        <v>3.91</v>
      </c>
      <c r="N148" s="16">
        <v>115.6</v>
      </c>
      <c r="U148" s="72"/>
      <c r="BB148" s="76"/>
      <c r="BC148" s="76"/>
    </row>
    <row r="149" spans="8:55" ht="10.5">
      <c r="H149" s="8">
        <v>1993</v>
      </c>
      <c r="I149" s="16">
        <v>435.23</v>
      </c>
      <c r="J149" s="16">
        <v>12.58</v>
      </c>
      <c r="K149" s="16">
        <v>21.88</v>
      </c>
      <c r="L149" s="16">
        <f t="shared" si="3"/>
        <v>19.89168190127971</v>
      </c>
      <c r="M149" s="16">
        <v>3.44</v>
      </c>
      <c r="N149" s="16">
        <v>118</v>
      </c>
      <c r="U149" s="72"/>
      <c r="BB149" s="76"/>
      <c r="BC149" s="76"/>
    </row>
    <row r="150" spans="8:55" ht="10.5">
      <c r="H150" s="8">
        <v>1994</v>
      </c>
      <c r="I150" s="16">
        <v>472.99</v>
      </c>
      <c r="J150" s="16">
        <v>13.18</v>
      </c>
      <c r="K150" s="16">
        <v>30.6</v>
      </c>
      <c r="L150" s="16">
        <f t="shared" si="3"/>
        <v>15.45718954248366</v>
      </c>
      <c r="M150" s="16">
        <v>4.35</v>
      </c>
      <c r="N150" s="16">
        <v>119.1</v>
      </c>
      <c r="U150" s="72"/>
      <c r="BB150" s="76"/>
      <c r="BC150" s="76"/>
    </row>
    <row r="151" spans="8:55" ht="10.5">
      <c r="H151" s="8">
        <v>1995</v>
      </c>
      <c r="I151" s="16">
        <v>465.25</v>
      </c>
      <c r="J151" s="16">
        <v>13.79</v>
      </c>
      <c r="K151" s="16">
        <v>33.96</v>
      </c>
      <c r="L151" s="16">
        <f t="shared" si="3"/>
        <v>13.699941107184923</v>
      </c>
      <c r="M151" s="16">
        <v>6.45</v>
      </c>
      <c r="N151" s="16">
        <v>122.9</v>
      </c>
      <c r="U151" s="72"/>
      <c r="BB151" s="76"/>
      <c r="BC151" s="76"/>
    </row>
    <row r="152" spans="8:55" ht="10.5">
      <c r="H152" s="8">
        <v>1996</v>
      </c>
      <c r="I152" s="16">
        <v>614.42</v>
      </c>
      <c r="J152" s="16">
        <v>14.9</v>
      </c>
      <c r="K152" s="16">
        <v>38.73</v>
      </c>
      <c r="L152" s="16">
        <f t="shared" si="3"/>
        <v>15.864187967983476</v>
      </c>
      <c r="M152" s="16">
        <v>5.68</v>
      </c>
      <c r="N152" s="16">
        <v>126.3</v>
      </c>
      <c r="U152" s="72"/>
      <c r="BB152" s="76"/>
      <c r="BC152" s="76"/>
    </row>
    <row r="153" spans="8:55" ht="10.5">
      <c r="H153" s="8">
        <v>1997</v>
      </c>
      <c r="I153" s="16">
        <v>766.22</v>
      </c>
      <c r="J153" s="16">
        <v>15.33</v>
      </c>
      <c r="K153" s="16">
        <v>39.72</v>
      </c>
      <c r="L153" s="16">
        <f t="shared" si="3"/>
        <v>19.290533736153073</v>
      </c>
      <c r="M153" s="16">
        <v>5.78</v>
      </c>
      <c r="N153" s="16">
        <v>129.7</v>
      </c>
      <c r="U153" s="72"/>
      <c r="BB153" s="76"/>
      <c r="BC153" s="76"/>
    </row>
    <row r="154" spans="8:55" ht="10.5">
      <c r="H154" s="8">
        <v>1998</v>
      </c>
      <c r="I154" s="16">
        <v>963.36</v>
      </c>
      <c r="J154" s="16"/>
      <c r="K154" s="16"/>
      <c r="L154" s="16"/>
      <c r="M154" s="16"/>
      <c r="N154" s="16">
        <v>125.5</v>
      </c>
      <c r="U154" s="72"/>
      <c r="BB154" s="76"/>
      <c r="BC154" s="76"/>
    </row>
    <row r="155" spans="8:55" ht="10.5">
      <c r="H155" s="8">
        <v>1999</v>
      </c>
      <c r="I155" s="16"/>
      <c r="J155" s="16"/>
      <c r="K155" s="16"/>
      <c r="L155" s="16"/>
      <c r="M155" s="16"/>
      <c r="N155" s="16"/>
      <c r="U155" s="72"/>
      <c r="BB155" s="76"/>
      <c r="BC155" s="76"/>
    </row>
    <row r="156" spans="8:55" ht="10.5">
      <c r="H156" s="8">
        <v>2000</v>
      </c>
      <c r="I156" s="16"/>
      <c r="J156" s="16"/>
      <c r="K156" s="16"/>
      <c r="L156" s="16"/>
      <c r="M156" s="16"/>
      <c r="N156" s="16"/>
      <c r="U156" s="72"/>
      <c r="BB156" s="76"/>
      <c r="BC156" s="76"/>
    </row>
    <row r="157" spans="8:55" ht="10.5">
      <c r="H157" s="8">
        <v>2001</v>
      </c>
      <c r="I157" s="16"/>
      <c r="J157" s="16"/>
      <c r="K157" s="16"/>
      <c r="L157" s="16"/>
      <c r="M157" s="16"/>
      <c r="N157" s="16"/>
      <c r="U157" s="72"/>
      <c r="BB157" s="76"/>
      <c r="BC157" s="76"/>
    </row>
    <row r="158" spans="8:55" ht="10.5">
      <c r="H158" s="8">
        <v>2002</v>
      </c>
      <c r="I158" s="16"/>
      <c r="J158" s="16"/>
      <c r="K158" s="16"/>
      <c r="L158" s="16"/>
      <c r="M158" s="16"/>
      <c r="N158" s="16"/>
      <c r="U158" s="72"/>
      <c r="BB158" s="76"/>
      <c r="BC158" s="76"/>
    </row>
    <row r="159" spans="8:55" ht="10.5">
      <c r="H159" s="8">
        <v>2003</v>
      </c>
      <c r="I159" s="16"/>
      <c r="J159" s="16"/>
      <c r="K159" s="16"/>
      <c r="L159" s="16"/>
      <c r="M159" s="16"/>
      <c r="N159" s="16"/>
      <c r="U159" s="72"/>
      <c r="BB159" s="76"/>
      <c r="BC159" s="76"/>
    </row>
    <row r="160" spans="8:14" ht="10.5">
      <c r="H160" s="8">
        <v>2004</v>
      </c>
      <c r="I160" s="16"/>
      <c r="J160" s="16"/>
      <c r="K160" s="16"/>
      <c r="L160" s="16"/>
      <c r="M160" s="16"/>
      <c r="N160" s="16"/>
    </row>
    <row r="161" spans="8:14" ht="12" thickBot="1">
      <c r="H161" s="8">
        <v>2005</v>
      </c>
      <c r="I161" s="17"/>
      <c r="J161" s="17"/>
      <c r="K161" s="17"/>
      <c r="L161" s="17"/>
      <c r="M161" s="17"/>
      <c r="N161" s="17"/>
    </row>
    <row r="162" ht="10.5">
      <c r="H162" s="18"/>
    </row>
    <row r="164" ht="12" thickBot="1"/>
    <row r="165" spans="9:14" ht="13.5" thickBot="1">
      <c r="I165" s="33"/>
      <c r="J165" s="34"/>
      <c r="K165" s="21" t="s">
        <v>88</v>
      </c>
      <c r="L165" s="34"/>
      <c r="M165" s="34"/>
      <c r="N165" s="35"/>
    </row>
    <row r="166" ht="12.75">
      <c r="E166" s="32" t="s">
        <v>54</v>
      </c>
    </row>
    <row r="167" ht="12.75">
      <c r="E167" s="32" t="s">
        <v>55</v>
      </c>
    </row>
    <row r="168" ht="12.75">
      <c r="E168" s="32" t="s">
        <v>56</v>
      </c>
    </row>
    <row r="169" ht="12.75">
      <c r="E169" s="32" t="s">
        <v>57</v>
      </c>
    </row>
    <row r="170" ht="12.75">
      <c r="E170" s="32" t="s">
        <v>58</v>
      </c>
    </row>
    <row r="171" ht="12.75">
      <c r="E171" s="32" t="s">
        <v>59</v>
      </c>
    </row>
    <row r="172" ht="12.75">
      <c r="E172" s="32" t="s">
        <v>60</v>
      </c>
    </row>
    <row r="173" ht="12" thickBot="1"/>
    <row r="174" spans="8:16" ht="13.5" thickBot="1">
      <c r="H174" s="42"/>
      <c r="I174" s="38"/>
      <c r="J174" s="39"/>
      <c r="K174" s="39"/>
      <c r="L174" s="40" t="s">
        <v>87</v>
      </c>
      <c r="M174" s="39"/>
      <c r="N174" s="39"/>
      <c r="O174" s="41"/>
      <c r="P174" s="6"/>
    </row>
    <row r="175" spans="9:15" ht="12.75" thickBot="1">
      <c r="I175" s="37" t="s">
        <v>75</v>
      </c>
      <c r="J175" s="37" t="s">
        <v>76</v>
      </c>
      <c r="K175" s="37" t="s">
        <v>77</v>
      </c>
      <c r="L175" s="37" t="s">
        <v>79</v>
      </c>
      <c r="M175" s="37" t="s">
        <v>80</v>
      </c>
      <c r="N175" s="37" t="s">
        <v>81</v>
      </c>
      <c r="O175" s="37" t="s">
        <v>78</v>
      </c>
    </row>
    <row r="176" spans="8:15" ht="10.5">
      <c r="H176" s="8">
        <v>1926</v>
      </c>
      <c r="I176" s="15">
        <v>3.19</v>
      </c>
      <c r="J176" s="15">
        <v>7.7</v>
      </c>
      <c r="K176" s="15">
        <v>8.27</v>
      </c>
      <c r="L176" s="15">
        <f>I176-O176</f>
        <v>4.308</v>
      </c>
      <c r="M176" s="15">
        <f>J176-O176</f>
        <v>8.818</v>
      </c>
      <c r="N176" s="15">
        <f>K176-O176</f>
        <v>9.388</v>
      </c>
      <c r="O176" s="15">
        <v>-1.118</v>
      </c>
    </row>
    <row r="177" spans="8:15" ht="10.5">
      <c r="H177" s="8">
        <f>H176+1</f>
        <v>1927</v>
      </c>
      <c r="I177" s="16">
        <v>3.13</v>
      </c>
      <c r="J177" s="16">
        <v>8.93</v>
      </c>
      <c r="K177" s="16">
        <v>30.91</v>
      </c>
      <c r="L177" s="16">
        <f aca="true" t="shared" si="4" ref="L177:L240">I177-O177</f>
        <v>5.391</v>
      </c>
      <c r="M177" s="16">
        <f aca="true" t="shared" si="5" ref="M177:M240">J177-O177</f>
        <v>11.190999999999999</v>
      </c>
      <c r="N177" s="16">
        <f aca="true" t="shared" si="6" ref="N177:N240">K177-O177</f>
        <v>33.171</v>
      </c>
      <c r="O177" s="16">
        <v>-2.261</v>
      </c>
    </row>
    <row r="178" spans="8:15" ht="10.5">
      <c r="H178" s="8">
        <f aca="true" t="shared" si="7" ref="H178:H241">H177+1</f>
        <v>1928</v>
      </c>
      <c r="I178" s="16">
        <v>3.82</v>
      </c>
      <c r="J178" s="16">
        <v>0.1</v>
      </c>
      <c r="K178" s="16">
        <v>37.88</v>
      </c>
      <c r="L178" s="16">
        <f t="shared" si="4"/>
        <v>4.975</v>
      </c>
      <c r="M178" s="16">
        <f t="shared" si="5"/>
        <v>1.2550000000000001</v>
      </c>
      <c r="N178" s="16">
        <f t="shared" si="6"/>
        <v>39.035000000000004</v>
      </c>
      <c r="O178" s="16">
        <v>-1.155</v>
      </c>
    </row>
    <row r="179" spans="8:15" ht="10.5">
      <c r="H179" s="8">
        <f t="shared" si="7"/>
        <v>1929</v>
      </c>
      <c r="I179" s="16">
        <v>4.74</v>
      </c>
      <c r="J179" s="16">
        <v>3.42</v>
      </c>
      <c r="K179" s="16">
        <v>-11.91</v>
      </c>
      <c r="L179" s="16">
        <f t="shared" si="4"/>
        <v>4.155</v>
      </c>
      <c r="M179" s="16">
        <f t="shared" si="5"/>
        <v>2.835</v>
      </c>
      <c r="N179" s="16">
        <f t="shared" si="6"/>
        <v>-12.495000000000001</v>
      </c>
      <c r="O179" s="16">
        <v>0.585</v>
      </c>
    </row>
    <row r="180" spans="8:15" ht="10.5">
      <c r="H180" s="8">
        <f t="shared" si="7"/>
        <v>1930</v>
      </c>
      <c r="I180" s="16">
        <v>2.35</v>
      </c>
      <c r="J180" s="16">
        <v>4.66</v>
      </c>
      <c r="K180" s="16">
        <v>-28.48</v>
      </c>
      <c r="L180" s="16">
        <f t="shared" si="4"/>
        <v>8.743</v>
      </c>
      <c r="M180" s="16">
        <f t="shared" si="5"/>
        <v>11.053</v>
      </c>
      <c r="N180" s="16">
        <f t="shared" si="6"/>
        <v>-22.087</v>
      </c>
      <c r="O180" s="16">
        <v>-6.393</v>
      </c>
    </row>
    <row r="181" spans="8:15" ht="10.5">
      <c r="H181" s="8">
        <f t="shared" si="7"/>
        <v>1931</v>
      </c>
      <c r="I181" s="16">
        <v>1.02</v>
      </c>
      <c r="J181" s="16">
        <v>-5.31</v>
      </c>
      <c r="K181" s="16">
        <v>-47.07</v>
      </c>
      <c r="L181" s="16">
        <f t="shared" si="4"/>
        <v>10.336</v>
      </c>
      <c r="M181" s="16">
        <f t="shared" si="5"/>
        <v>4.006000000000001</v>
      </c>
      <c r="N181" s="16">
        <f t="shared" si="6"/>
        <v>-37.754</v>
      </c>
      <c r="O181" s="16">
        <v>-9.316</v>
      </c>
    </row>
    <row r="182" spans="8:15" ht="10.5">
      <c r="H182" s="8">
        <f t="shared" si="7"/>
        <v>1932</v>
      </c>
      <c r="I182" s="16">
        <v>0.81</v>
      </c>
      <c r="J182" s="16">
        <v>16.84</v>
      </c>
      <c r="K182" s="16">
        <v>-15.15</v>
      </c>
      <c r="L182" s="16">
        <f t="shared" si="4"/>
        <v>11.085</v>
      </c>
      <c r="M182" s="16">
        <f t="shared" si="5"/>
        <v>27.115000000000002</v>
      </c>
      <c r="N182" s="16">
        <f t="shared" si="6"/>
        <v>-4.875</v>
      </c>
      <c r="O182" s="16">
        <v>-10.275</v>
      </c>
    </row>
    <row r="183" spans="8:15" ht="10.5">
      <c r="H183" s="8">
        <f t="shared" si="7"/>
        <v>1933</v>
      </c>
      <c r="I183" s="16">
        <v>0.29</v>
      </c>
      <c r="J183" s="16">
        <v>-0.08</v>
      </c>
      <c r="K183" s="16">
        <v>46.59</v>
      </c>
      <c r="L183" s="16">
        <f t="shared" si="4"/>
        <v>-0.47400000000000003</v>
      </c>
      <c r="M183" s="16">
        <f t="shared" si="5"/>
        <v>-0.844</v>
      </c>
      <c r="N183" s="16">
        <f t="shared" si="6"/>
        <v>45.826</v>
      </c>
      <c r="O183" s="16">
        <v>0.764</v>
      </c>
    </row>
    <row r="184" spans="8:15" ht="10.5">
      <c r="H184" s="8">
        <f t="shared" si="7"/>
        <v>1934</v>
      </c>
      <c r="I184" s="16">
        <v>0.16</v>
      </c>
      <c r="J184" s="16">
        <v>10.02</v>
      </c>
      <c r="K184" s="16">
        <v>-5.94</v>
      </c>
      <c r="L184" s="16">
        <f t="shared" si="4"/>
        <v>-1.356</v>
      </c>
      <c r="M184" s="16">
        <f t="shared" si="5"/>
        <v>8.504</v>
      </c>
      <c r="N184" s="16">
        <f t="shared" si="6"/>
        <v>-7.456</v>
      </c>
      <c r="O184" s="16">
        <v>1.516</v>
      </c>
    </row>
    <row r="185" spans="8:15" ht="10.5">
      <c r="H185" s="8">
        <f t="shared" si="7"/>
        <v>1935</v>
      </c>
      <c r="I185" s="16">
        <v>0.17</v>
      </c>
      <c r="J185" s="16">
        <v>4.98</v>
      </c>
      <c r="K185" s="16">
        <v>41.37</v>
      </c>
      <c r="L185" s="16">
        <f t="shared" si="4"/>
        <v>-2.815</v>
      </c>
      <c r="M185" s="16">
        <f t="shared" si="5"/>
        <v>1.9950000000000006</v>
      </c>
      <c r="N185" s="16">
        <f t="shared" si="6"/>
        <v>38.385</v>
      </c>
      <c r="O185" s="16">
        <v>2.985</v>
      </c>
    </row>
    <row r="186" spans="8:15" ht="10.5">
      <c r="H186" s="8">
        <f t="shared" si="7"/>
        <v>1936</v>
      </c>
      <c r="I186" s="16">
        <v>0.18</v>
      </c>
      <c r="J186" s="16">
        <v>7.51</v>
      </c>
      <c r="K186" s="16">
        <v>27.92</v>
      </c>
      <c r="L186" s="16">
        <f t="shared" si="4"/>
        <v>-1.2690000000000001</v>
      </c>
      <c r="M186" s="16">
        <f t="shared" si="5"/>
        <v>6.061</v>
      </c>
      <c r="N186" s="16">
        <f t="shared" si="6"/>
        <v>26.471</v>
      </c>
      <c r="O186" s="16">
        <v>1.449</v>
      </c>
    </row>
    <row r="187" spans="8:15" ht="10.5">
      <c r="H187" s="8">
        <f t="shared" si="7"/>
        <v>1937</v>
      </c>
      <c r="I187" s="16">
        <v>0.32</v>
      </c>
      <c r="J187" s="16">
        <v>0.23</v>
      </c>
      <c r="K187" s="16">
        <v>-38.59</v>
      </c>
      <c r="L187" s="16">
        <f t="shared" si="4"/>
        <v>-2.5300000000000002</v>
      </c>
      <c r="M187" s="16">
        <f t="shared" si="5"/>
        <v>-2.62</v>
      </c>
      <c r="N187" s="16">
        <f t="shared" si="6"/>
        <v>-41.440000000000005</v>
      </c>
      <c r="O187" s="16">
        <v>2.85</v>
      </c>
    </row>
    <row r="188" spans="8:15" ht="10.5">
      <c r="H188" s="8">
        <f t="shared" si="7"/>
        <v>1938</v>
      </c>
      <c r="I188" s="16">
        <v>0.04</v>
      </c>
      <c r="J188" s="16">
        <v>5.53</v>
      </c>
      <c r="K188" s="16">
        <v>-25.21</v>
      </c>
      <c r="L188" s="16">
        <f t="shared" si="4"/>
        <v>2.817</v>
      </c>
      <c r="M188" s="16">
        <f t="shared" si="5"/>
        <v>8.307</v>
      </c>
      <c r="N188" s="16">
        <f t="shared" si="6"/>
        <v>-22.433</v>
      </c>
      <c r="O188" s="16">
        <v>-2.777</v>
      </c>
    </row>
    <row r="189" spans="8:15" ht="10.5">
      <c r="H189" s="8">
        <f t="shared" si="7"/>
        <v>1939</v>
      </c>
      <c r="I189" s="16">
        <v>0.01</v>
      </c>
      <c r="J189" s="16">
        <v>5.94</v>
      </c>
      <c r="K189" s="16">
        <v>-5.45</v>
      </c>
      <c r="L189" s="16">
        <f t="shared" si="4"/>
        <v>0.008</v>
      </c>
      <c r="M189" s="16">
        <f t="shared" si="5"/>
        <v>5.938000000000001</v>
      </c>
      <c r="N189" s="16">
        <f t="shared" si="6"/>
        <v>-5.452</v>
      </c>
      <c r="O189" s="16">
        <v>0.002</v>
      </c>
    </row>
    <row r="190" spans="8:15" ht="10.5">
      <c r="H190" s="8">
        <f t="shared" si="7"/>
        <v>1940</v>
      </c>
      <c r="I190" s="16">
        <v>-0.06</v>
      </c>
      <c r="J190" s="16">
        <v>6.09</v>
      </c>
      <c r="K190" s="16">
        <v>-15.29</v>
      </c>
      <c r="L190" s="16">
        <f t="shared" si="4"/>
        <v>-0.774</v>
      </c>
      <c r="M190" s="16">
        <f t="shared" si="5"/>
        <v>5.3759999999999994</v>
      </c>
      <c r="N190" s="16">
        <f t="shared" si="6"/>
        <v>-16.003999999999998</v>
      </c>
      <c r="O190" s="16">
        <v>0.714</v>
      </c>
    </row>
    <row r="191" spans="8:15" ht="10.5">
      <c r="H191" s="8">
        <f t="shared" si="7"/>
        <v>1941</v>
      </c>
      <c r="I191" s="16">
        <v>0.04</v>
      </c>
      <c r="J191" s="16">
        <v>0.93</v>
      </c>
      <c r="K191" s="16">
        <v>-17.86</v>
      </c>
      <c r="L191" s="16">
        <f t="shared" si="4"/>
        <v>-9.889000000000001</v>
      </c>
      <c r="M191" s="16">
        <f t="shared" si="5"/>
        <v>-8.999</v>
      </c>
      <c r="N191" s="16">
        <f t="shared" si="6"/>
        <v>-27.789</v>
      </c>
      <c r="O191" s="16">
        <v>9.929</v>
      </c>
    </row>
    <row r="192" spans="8:15" ht="10.5">
      <c r="H192" s="8">
        <f t="shared" si="7"/>
        <v>1942</v>
      </c>
      <c r="I192" s="16">
        <v>0.26</v>
      </c>
      <c r="J192" s="16">
        <v>3.22</v>
      </c>
      <c r="K192" s="16">
        <v>12.43</v>
      </c>
      <c r="L192" s="16">
        <f t="shared" si="4"/>
        <v>-8.772</v>
      </c>
      <c r="M192" s="16">
        <f t="shared" si="5"/>
        <v>-5.811999999999999</v>
      </c>
      <c r="N192" s="16">
        <f t="shared" si="6"/>
        <v>3.3979999999999997</v>
      </c>
      <c r="O192" s="16">
        <v>9.032</v>
      </c>
    </row>
    <row r="193" spans="8:15" ht="10.5">
      <c r="H193" s="8">
        <f t="shared" si="7"/>
        <v>1943</v>
      </c>
      <c r="I193" s="16">
        <v>0.34</v>
      </c>
      <c r="J193" s="16">
        <v>2.08</v>
      </c>
      <c r="K193" s="16">
        <v>19.45</v>
      </c>
      <c r="L193" s="16">
        <f t="shared" si="4"/>
        <v>-2.619</v>
      </c>
      <c r="M193" s="16">
        <f t="shared" si="5"/>
        <v>-0.879</v>
      </c>
      <c r="N193" s="16">
        <f t="shared" si="6"/>
        <v>16.491</v>
      </c>
      <c r="O193" s="16">
        <v>2.959</v>
      </c>
    </row>
    <row r="194" spans="8:15" ht="10.5">
      <c r="H194" s="8">
        <f t="shared" si="7"/>
        <v>1944</v>
      </c>
      <c r="I194" s="16">
        <v>0.32</v>
      </c>
      <c r="J194" s="16">
        <v>2.81</v>
      </c>
      <c r="K194" s="16">
        <v>13.8</v>
      </c>
      <c r="L194" s="16">
        <f t="shared" si="4"/>
        <v>-1.9789999999999999</v>
      </c>
      <c r="M194" s="16">
        <f t="shared" si="5"/>
        <v>0.5110000000000001</v>
      </c>
      <c r="N194" s="16">
        <f t="shared" si="6"/>
        <v>11.501000000000001</v>
      </c>
      <c r="O194" s="16">
        <v>2.299</v>
      </c>
    </row>
    <row r="195" spans="8:15" ht="10.5">
      <c r="H195" s="8">
        <f t="shared" si="7"/>
        <v>1945</v>
      </c>
      <c r="I195" s="16">
        <v>0.32</v>
      </c>
      <c r="J195" s="16">
        <v>10.73</v>
      </c>
      <c r="K195" s="16">
        <v>30.72</v>
      </c>
      <c r="L195" s="16">
        <f t="shared" si="4"/>
        <v>-1.9269999999999998</v>
      </c>
      <c r="M195" s="16">
        <f t="shared" si="5"/>
        <v>8.483</v>
      </c>
      <c r="N195" s="16">
        <f t="shared" si="6"/>
        <v>28.473</v>
      </c>
      <c r="O195" s="16">
        <v>2.247</v>
      </c>
    </row>
    <row r="196" spans="8:15" ht="10.5">
      <c r="H196" s="8">
        <f t="shared" si="7"/>
        <v>1946</v>
      </c>
      <c r="I196" s="16">
        <v>0.35</v>
      </c>
      <c r="J196" s="16">
        <v>-0.1</v>
      </c>
      <c r="K196" s="16">
        <v>-11.87</v>
      </c>
      <c r="L196" s="16">
        <f t="shared" si="4"/>
        <v>-17.781</v>
      </c>
      <c r="M196" s="16">
        <f t="shared" si="5"/>
        <v>-18.231</v>
      </c>
      <c r="N196" s="16">
        <f t="shared" si="6"/>
        <v>-30.000999999999998</v>
      </c>
      <c r="O196" s="16">
        <v>18.131</v>
      </c>
    </row>
    <row r="197" spans="8:15" ht="10.5">
      <c r="H197" s="8">
        <f t="shared" si="7"/>
        <v>1947</v>
      </c>
      <c r="I197" s="16">
        <v>0.46</v>
      </c>
      <c r="J197" s="16">
        <v>-2.63</v>
      </c>
      <c r="K197" s="16">
        <v>0</v>
      </c>
      <c r="L197" s="16">
        <f t="shared" si="4"/>
        <v>-8.376999999999999</v>
      </c>
      <c r="M197" s="16">
        <f t="shared" si="5"/>
        <v>-11.466999999999999</v>
      </c>
      <c r="N197" s="16">
        <f t="shared" si="6"/>
        <v>-8.837</v>
      </c>
      <c r="O197" s="16">
        <v>8.837</v>
      </c>
    </row>
    <row r="198" spans="8:15" ht="10.5">
      <c r="H198" s="8">
        <f t="shared" si="7"/>
        <v>1948</v>
      </c>
      <c r="I198" s="16">
        <v>0.98</v>
      </c>
      <c r="J198" s="16">
        <v>3.4</v>
      </c>
      <c r="K198" s="16">
        <v>-0.65</v>
      </c>
      <c r="L198" s="16">
        <f t="shared" si="4"/>
        <v>-2.011</v>
      </c>
      <c r="M198" s="16">
        <f t="shared" si="5"/>
        <v>0.4089999999999998</v>
      </c>
      <c r="N198" s="16">
        <f t="shared" si="6"/>
        <v>-3.641</v>
      </c>
      <c r="O198" s="16">
        <v>2.991</v>
      </c>
    </row>
    <row r="199" spans="8:15" ht="10.5">
      <c r="H199" s="8">
        <f t="shared" si="7"/>
        <v>1949</v>
      </c>
      <c r="I199" s="16">
        <v>1.11</v>
      </c>
      <c r="J199" s="16">
        <v>6.45</v>
      </c>
      <c r="K199" s="16">
        <v>10.26</v>
      </c>
      <c r="L199" s="16">
        <f t="shared" si="4"/>
        <v>3.184</v>
      </c>
      <c r="M199" s="16">
        <f t="shared" si="5"/>
        <v>8.524000000000001</v>
      </c>
      <c r="N199" s="16">
        <f t="shared" si="6"/>
        <v>12.334</v>
      </c>
      <c r="O199" s="16">
        <v>-2.074</v>
      </c>
    </row>
    <row r="200" spans="8:15" ht="10.5">
      <c r="H200" s="8">
        <f t="shared" si="7"/>
        <v>1950</v>
      </c>
      <c r="I200" s="16">
        <v>1.21</v>
      </c>
      <c r="J200" s="16">
        <v>0.06</v>
      </c>
      <c r="K200" s="16">
        <v>21.78</v>
      </c>
      <c r="L200" s="16">
        <f t="shared" si="4"/>
        <v>-4.725</v>
      </c>
      <c r="M200" s="16">
        <f t="shared" si="5"/>
        <v>-5.875</v>
      </c>
      <c r="N200" s="16">
        <f t="shared" si="6"/>
        <v>15.845000000000002</v>
      </c>
      <c r="O200" s="16">
        <v>5.935</v>
      </c>
    </row>
    <row r="201" spans="8:15" ht="10.5">
      <c r="H201" s="8">
        <f t="shared" si="7"/>
        <v>1951</v>
      </c>
      <c r="I201" s="16">
        <v>1.48</v>
      </c>
      <c r="J201" s="16">
        <v>-3.94</v>
      </c>
      <c r="K201" s="16">
        <v>16.46</v>
      </c>
      <c r="L201" s="16">
        <f t="shared" si="4"/>
        <v>-4.52</v>
      </c>
      <c r="M201" s="16">
        <f t="shared" si="5"/>
        <v>-9.94</v>
      </c>
      <c r="N201" s="16">
        <f t="shared" si="6"/>
        <v>10.46</v>
      </c>
      <c r="O201" s="16">
        <v>6</v>
      </c>
    </row>
    <row r="202" spans="8:15" ht="10.5">
      <c r="H202" s="8">
        <f t="shared" si="7"/>
        <v>1952</v>
      </c>
      <c r="I202" s="16">
        <v>1.64</v>
      </c>
      <c r="J202" s="16">
        <v>1.16</v>
      </c>
      <c r="K202" s="16">
        <v>11.78</v>
      </c>
      <c r="L202" s="16">
        <f t="shared" si="4"/>
        <v>0.8849999999999999</v>
      </c>
      <c r="M202" s="16">
        <f t="shared" si="5"/>
        <v>0.4049999999999999</v>
      </c>
      <c r="N202" s="16">
        <f t="shared" si="6"/>
        <v>11.024999999999999</v>
      </c>
      <c r="O202" s="16">
        <v>0.755</v>
      </c>
    </row>
    <row r="203" spans="8:15" ht="10.5">
      <c r="H203" s="8">
        <f t="shared" si="7"/>
        <v>1953</v>
      </c>
      <c r="I203" s="16">
        <v>1.78</v>
      </c>
      <c r="J203" s="16">
        <v>3.63</v>
      </c>
      <c r="K203" s="16">
        <v>-6.62</v>
      </c>
      <c r="L203" s="16">
        <f t="shared" si="4"/>
        <v>1.0310000000000001</v>
      </c>
      <c r="M203" s="16">
        <f t="shared" si="5"/>
        <v>2.881</v>
      </c>
      <c r="N203" s="16">
        <f t="shared" si="6"/>
        <v>-7.369</v>
      </c>
      <c r="O203" s="16">
        <v>0.749</v>
      </c>
    </row>
    <row r="204" spans="8:15" ht="10.5">
      <c r="H204" s="8">
        <f t="shared" si="7"/>
        <v>1954</v>
      </c>
      <c r="I204" s="16">
        <v>0.86</v>
      </c>
      <c r="J204" s="16">
        <v>7.19</v>
      </c>
      <c r="K204" s="16">
        <v>45.02</v>
      </c>
      <c r="L204" s="16">
        <f t="shared" si="4"/>
        <v>1.604</v>
      </c>
      <c r="M204" s="16">
        <f t="shared" si="5"/>
        <v>7.934</v>
      </c>
      <c r="N204" s="16">
        <f t="shared" si="6"/>
        <v>45.764</v>
      </c>
      <c r="O204" s="16">
        <v>-0.744</v>
      </c>
    </row>
    <row r="205" spans="8:15" ht="10.5">
      <c r="H205" s="8">
        <f t="shared" si="7"/>
        <v>1955</v>
      </c>
      <c r="I205" s="16">
        <v>1.56</v>
      </c>
      <c r="J205" s="16">
        <v>-0.69</v>
      </c>
      <c r="K205" s="16">
        <v>26.4</v>
      </c>
      <c r="L205" s="16">
        <f t="shared" si="4"/>
        <v>1.185</v>
      </c>
      <c r="M205" s="16">
        <f t="shared" si="5"/>
        <v>-1.065</v>
      </c>
      <c r="N205" s="16">
        <f t="shared" si="6"/>
        <v>26.025</v>
      </c>
      <c r="O205" s="16">
        <v>0.375</v>
      </c>
    </row>
    <row r="206" spans="8:15" ht="10.5">
      <c r="H206" s="8">
        <f t="shared" si="7"/>
        <v>1956</v>
      </c>
      <c r="I206" s="16">
        <v>2.42</v>
      </c>
      <c r="J206" s="16">
        <v>-6.27</v>
      </c>
      <c r="K206" s="16">
        <v>2.62</v>
      </c>
      <c r="L206" s="16">
        <f t="shared" si="4"/>
        <v>-0.565</v>
      </c>
      <c r="M206" s="16">
        <f t="shared" si="5"/>
        <v>-9.254999999999999</v>
      </c>
      <c r="N206" s="16">
        <f t="shared" si="6"/>
        <v>-0.36499999999999977</v>
      </c>
      <c r="O206" s="16">
        <v>2.985</v>
      </c>
    </row>
    <row r="207" spans="8:15" ht="10.5">
      <c r="H207" s="8">
        <f t="shared" si="7"/>
        <v>1957</v>
      </c>
      <c r="I207" s="16">
        <v>3.13</v>
      </c>
      <c r="J207" s="16">
        <v>8.22</v>
      </c>
      <c r="K207" s="16">
        <v>-14.31</v>
      </c>
      <c r="L207" s="16">
        <f t="shared" si="4"/>
        <v>0.23199999999999976</v>
      </c>
      <c r="M207" s="16">
        <f t="shared" si="5"/>
        <v>5.322000000000001</v>
      </c>
      <c r="N207" s="16">
        <f t="shared" si="6"/>
        <v>-17.208000000000002</v>
      </c>
      <c r="O207" s="16">
        <v>2.898</v>
      </c>
    </row>
    <row r="208" spans="8:15" ht="10.5">
      <c r="H208" s="8">
        <f t="shared" si="7"/>
        <v>1958</v>
      </c>
      <c r="I208" s="16">
        <v>1.42</v>
      </c>
      <c r="J208" s="16">
        <v>-5.29</v>
      </c>
      <c r="K208" s="16">
        <v>38.06</v>
      </c>
      <c r="L208" s="16">
        <f t="shared" si="4"/>
        <v>-0.33899999999999997</v>
      </c>
      <c r="M208" s="16">
        <f t="shared" si="5"/>
        <v>-7.0489999999999995</v>
      </c>
      <c r="N208" s="16">
        <f t="shared" si="6"/>
        <v>36.301</v>
      </c>
      <c r="O208" s="16">
        <v>1.759</v>
      </c>
    </row>
    <row r="209" spans="8:15" ht="10.5">
      <c r="H209" s="8">
        <f t="shared" si="7"/>
        <v>1959</v>
      </c>
      <c r="I209" s="16">
        <v>2.82</v>
      </c>
      <c r="J209" s="16">
        <v>-2.51</v>
      </c>
      <c r="K209" s="16">
        <v>8.48</v>
      </c>
      <c r="L209" s="16">
        <f t="shared" si="4"/>
        <v>1.0899999999999999</v>
      </c>
      <c r="M209" s="16">
        <f t="shared" si="5"/>
        <v>-4.24</v>
      </c>
      <c r="N209" s="16">
        <f t="shared" si="6"/>
        <v>6.75</v>
      </c>
      <c r="O209" s="16">
        <v>1.73</v>
      </c>
    </row>
    <row r="210" spans="8:15" ht="10.5">
      <c r="H210" s="8">
        <f t="shared" si="7"/>
        <v>1960</v>
      </c>
      <c r="I210" s="16">
        <v>2.58</v>
      </c>
      <c r="J210" s="16">
        <v>13.32</v>
      </c>
      <c r="K210" s="16">
        <v>-2.97</v>
      </c>
      <c r="L210" s="16">
        <f t="shared" si="4"/>
        <v>1.219</v>
      </c>
      <c r="M210" s="16">
        <f t="shared" si="5"/>
        <v>11.959</v>
      </c>
      <c r="N210" s="16">
        <f t="shared" si="6"/>
        <v>-4.331</v>
      </c>
      <c r="O210" s="16">
        <v>1.361</v>
      </c>
    </row>
    <row r="211" spans="8:15" ht="10.5">
      <c r="H211" s="8">
        <f t="shared" si="7"/>
        <v>1961</v>
      </c>
      <c r="I211" s="16">
        <v>2.16</v>
      </c>
      <c r="J211" s="16">
        <v>0.19</v>
      </c>
      <c r="K211" s="16">
        <v>23.13</v>
      </c>
      <c r="L211" s="16">
        <f t="shared" si="4"/>
        <v>1.489</v>
      </c>
      <c r="M211" s="16">
        <f t="shared" si="5"/>
        <v>-0.48100000000000004</v>
      </c>
      <c r="N211" s="16">
        <f t="shared" si="6"/>
        <v>22.459</v>
      </c>
      <c r="O211" s="16">
        <v>0.671</v>
      </c>
    </row>
    <row r="212" spans="8:15" ht="10.5">
      <c r="H212" s="8">
        <f t="shared" si="7"/>
        <v>1962</v>
      </c>
      <c r="I212" s="16">
        <v>2.72</v>
      </c>
      <c r="J212" s="16">
        <v>7.8</v>
      </c>
      <c r="K212" s="16">
        <v>-11.81</v>
      </c>
      <c r="L212" s="16">
        <f t="shared" si="4"/>
        <v>1.3870000000000002</v>
      </c>
      <c r="M212" s="16">
        <f t="shared" si="5"/>
        <v>6.467</v>
      </c>
      <c r="N212" s="16">
        <f t="shared" si="6"/>
        <v>-13.143</v>
      </c>
      <c r="O212" s="16">
        <v>1.333</v>
      </c>
    </row>
    <row r="213" spans="8:15" ht="10.5">
      <c r="H213" s="8">
        <f t="shared" si="7"/>
        <v>1963</v>
      </c>
      <c r="I213" s="16">
        <v>3.15</v>
      </c>
      <c r="J213" s="16">
        <v>-0.79</v>
      </c>
      <c r="K213" s="16">
        <v>13.89</v>
      </c>
      <c r="L213" s="16">
        <f t="shared" si="4"/>
        <v>1.504</v>
      </c>
      <c r="M213" s="16">
        <f t="shared" si="5"/>
        <v>-2.436</v>
      </c>
      <c r="N213" s="16">
        <f t="shared" si="6"/>
        <v>12.244</v>
      </c>
      <c r="O213" s="16">
        <v>1.646</v>
      </c>
    </row>
    <row r="214" spans="8:15" ht="10.5">
      <c r="H214" s="8">
        <f t="shared" si="7"/>
        <v>1964</v>
      </c>
      <c r="I214" s="16">
        <v>3.52</v>
      </c>
      <c r="J214" s="16">
        <v>4.11</v>
      </c>
      <c r="K214" s="16">
        <v>12.97</v>
      </c>
      <c r="L214" s="16">
        <f t="shared" si="4"/>
        <v>2.548</v>
      </c>
      <c r="M214" s="16">
        <f t="shared" si="5"/>
        <v>3.1380000000000003</v>
      </c>
      <c r="N214" s="16">
        <f t="shared" si="6"/>
        <v>11.998000000000001</v>
      </c>
      <c r="O214" s="16">
        <v>0.972</v>
      </c>
    </row>
    <row r="215" spans="8:15" ht="10.5">
      <c r="H215" s="8">
        <f t="shared" si="7"/>
        <v>1965</v>
      </c>
      <c r="I215" s="16">
        <v>3.97</v>
      </c>
      <c r="J215" s="16">
        <v>-0.27</v>
      </c>
      <c r="K215" s="16">
        <v>9.06</v>
      </c>
      <c r="L215" s="16">
        <f t="shared" si="4"/>
        <v>2.048</v>
      </c>
      <c r="M215" s="16">
        <f t="shared" si="5"/>
        <v>-2.192</v>
      </c>
      <c r="N215" s="16">
        <f t="shared" si="6"/>
        <v>7.138000000000001</v>
      </c>
      <c r="O215" s="16">
        <v>1.922</v>
      </c>
    </row>
    <row r="216" spans="8:15" ht="10.5">
      <c r="H216" s="8">
        <f t="shared" si="7"/>
        <v>1966</v>
      </c>
      <c r="I216" s="16">
        <v>4.71</v>
      </c>
      <c r="J216" s="16">
        <v>3.96</v>
      </c>
      <c r="K216" s="16">
        <v>-13.09</v>
      </c>
      <c r="L216" s="16">
        <f t="shared" si="4"/>
        <v>1.25</v>
      </c>
      <c r="M216" s="16">
        <f t="shared" si="5"/>
        <v>0.5</v>
      </c>
      <c r="N216" s="16">
        <f t="shared" si="6"/>
        <v>-16.55</v>
      </c>
      <c r="O216" s="16">
        <v>3.46</v>
      </c>
    </row>
    <row r="217" spans="8:15" ht="10.5">
      <c r="H217" s="8">
        <f t="shared" si="7"/>
        <v>1967</v>
      </c>
      <c r="I217" s="16">
        <v>4.15</v>
      </c>
      <c r="J217" s="16">
        <v>-6.02</v>
      </c>
      <c r="K217" s="16">
        <v>20.09</v>
      </c>
      <c r="L217" s="16">
        <f t="shared" si="4"/>
        <v>1.1100000000000003</v>
      </c>
      <c r="M217" s="16">
        <f t="shared" si="5"/>
        <v>-9.059999999999999</v>
      </c>
      <c r="N217" s="16">
        <f t="shared" si="6"/>
        <v>17.05</v>
      </c>
      <c r="O217" s="16">
        <v>3.04</v>
      </c>
    </row>
    <row r="218" spans="8:15" ht="10.5">
      <c r="H218" s="8">
        <f t="shared" si="7"/>
        <v>1968</v>
      </c>
      <c r="I218" s="16">
        <v>5.29</v>
      </c>
      <c r="J218" s="16">
        <v>-1.2</v>
      </c>
      <c r="K218" s="16">
        <v>7.66</v>
      </c>
      <c r="L218" s="16">
        <f t="shared" si="4"/>
        <v>0.5700000000000003</v>
      </c>
      <c r="M218" s="16">
        <f t="shared" si="5"/>
        <v>-5.92</v>
      </c>
      <c r="N218" s="16">
        <f t="shared" si="6"/>
        <v>2.9400000000000004</v>
      </c>
      <c r="O218" s="16">
        <v>4.72</v>
      </c>
    </row>
    <row r="219" spans="8:15" ht="10.5">
      <c r="H219" s="8">
        <f t="shared" si="7"/>
        <v>1969</v>
      </c>
      <c r="I219" s="16">
        <v>6.59</v>
      </c>
      <c r="J219" s="16">
        <v>-6.52</v>
      </c>
      <c r="K219" s="16">
        <v>-11.36</v>
      </c>
      <c r="L219" s="16">
        <f t="shared" si="4"/>
        <v>0.3949999999999996</v>
      </c>
      <c r="M219" s="16">
        <f t="shared" si="5"/>
        <v>-12.715</v>
      </c>
      <c r="N219" s="16">
        <f t="shared" si="6"/>
        <v>-17.555</v>
      </c>
      <c r="O219" s="16">
        <v>6.195</v>
      </c>
    </row>
    <row r="220" spans="8:15" ht="10.5">
      <c r="H220" s="8">
        <f t="shared" si="7"/>
        <v>1970</v>
      </c>
      <c r="I220" s="16">
        <v>6.38</v>
      </c>
      <c r="J220" s="16">
        <v>12.69</v>
      </c>
      <c r="K220" s="16">
        <v>0.1</v>
      </c>
      <c r="L220" s="16">
        <f t="shared" si="4"/>
        <v>0.8109999999999999</v>
      </c>
      <c r="M220" s="16">
        <f t="shared" si="5"/>
        <v>7.1209999999999996</v>
      </c>
      <c r="N220" s="16">
        <f t="shared" si="6"/>
        <v>-5.469</v>
      </c>
      <c r="O220" s="16">
        <v>5.569</v>
      </c>
    </row>
    <row r="221" spans="8:15" ht="10.5">
      <c r="H221" s="8">
        <f t="shared" si="7"/>
        <v>1971</v>
      </c>
      <c r="I221" s="16">
        <v>4.32</v>
      </c>
      <c r="J221" s="16">
        <v>16.7</v>
      </c>
      <c r="K221" s="16">
        <v>10.79</v>
      </c>
      <c r="L221" s="16">
        <f t="shared" si="4"/>
        <v>1.0540000000000003</v>
      </c>
      <c r="M221" s="16">
        <f t="shared" si="5"/>
        <v>13.434</v>
      </c>
      <c r="N221" s="16">
        <f t="shared" si="6"/>
        <v>7.523999999999999</v>
      </c>
      <c r="O221" s="16">
        <v>3.266</v>
      </c>
    </row>
    <row r="222" spans="8:15" ht="10.5">
      <c r="H222" s="8">
        <f t="shared" si="7"/>
        <v>1972</v>
      </c>
      <c r="I222" s="16">
        <v>3.89</v>
      </c>
      <c r="J222" s="16">
        <v>5.15</v>
      </c>
      <c r="K222" s="16">
        <v>15.63</v>
      </c>
      <c r="L222" s="16">
        <f t="shared" si="4"/>
        <v>0.4830000000000001</v>
      </c>
      <c r="M222" s="16">
        <f t="shared" si="5"/>
        <v>1.7430000000000003</v>
      </c>
      <c r="N222" s="16">
        <f t="shared" si="6"/>
        <v>12.223</v>
      </c>
      <c r="O222" s="16">
        <v>3.407</v>
      </c>
    </row>
    <row r="223" spans="8:15" ht="10.5">
      <c r="H223" s="8">
        <f t="shared" si="7"/>
        <v>1973</v>
      </c>
      <c r="I223" s="16">
        <v>7.06</v>
      </c>
      <c r="J223" s="16">
        <v>-2.49</v>
      </c>
      <c r="K223" s="16">
        <v>-17.37</v>
      </c>
      <c r="L223" s="16">
        <f t="shared" si="4"/>
        <v>-1.6450000000000005</v>
      </c>
      <c r="M223" s="16">
        <f t="shared" si="5"/>
        <v>-11.195</v>
      </c>
      <c r="N223" s="16">
        <f t="shared" si="6"/>
        <v>-26.075000000000003</v>
      </c>
      <c r="O223" s="16">
        <v>8.705</v>
      </c>
    </row>
    <row r="224" spans="8:15" ht="10.5">
      <c r="H224" s="8">
        <f t="shared" si="7"/>
        <v>1974</v>
      </c>
      <c r="I224" s="16">
        <v>8.08</v>
      </c>
      <c r="J224" s="16">
        <v>3.89</v>
      </c>
      <c r="K224" s="16">
        <v>-29.72</v>
      </c>
      <c r="L224" s="16">
        <f t="shared" si="4"/>
        <v>-4.257999999999999</v>
      </c>
      <c r="M224" s="16">
        <f t="shared" si="5"/>
        <v>-8.447999999999999</v>
      </c>
      <c r="N224" s="16">
        <f t="shared" si="6"/>
        <v>-42.058</v>
      </c>
      <c r="O224" s="16">
        <v>12.338</v>
      </c>
    </row>
    <row r="225" spans="8:15" ht="10.5">
      <c r="H225" s="8">
        <f t="shared" si="7"/>
        <v>1975</v>
      </c>
      <c r="I225" s="16">
        <v>5.82</v>
      </c>
      <c r="J225" s="16">
        <v>6.1</v>
      </c>
      <c r="K225" s="16">
        <v>31.55</v>
      </c>
      <c r="L225" s="16">
        <f t="shared" si="4"/>
        <v>-1.117</v>
      </c>
      <c r="M225" s="16">
        <f t="shared" si="5"/>
        <v>-0.8370000000000006</v>
      </c>
      <c r="N225" s="16">
        <f t="shared" si="6"/>
        <v>24.613</v>
      </c>
      <c r="O225" s="16">
        <v>6.937</v>
      </c>
    </row>
    <row r="226" spans="8:15" ht="10.5">
      <c r="H226" s="8">
        <f t="shared" si="7"/>
        <v>1976</v>
      </c>
      <c r="I226" s="16">
        <v>5.16</v>
      </c>
      <c r="J226" s="16">
        <v>18.18</v>
      </c>
      <c r="K226" s="16">
        <v>19.15</v>
      </c>
      <c r="L226" s="16">
        <f t="shared" si="4"/>
        <v>0.29499999999999993</v>
      </c>
      <c r="M226" s="16">
        <f t="shared" si="5"/>
        <v>13.315</v>
      </c>
      <c r="N226" s="16">
        <f t="shared" si="6"/>
        <v>14.284999999999998</v>
      </c>
      <c r="O226" s="16">
        <v>4.865</v>
      </c>
    </row>
    <row r="227" spans="8:15" ht="10.5">
      <c r="H227" s="8">
        <f t="shared" si="7"/>
        <v>1977</v>
      </c>
      <c r="I227" s="16">
        <v>5.15</v>
      </c>
      <c r="J227" s="16">
        <v>0.9</v>
      </c>
      <c r="K227" s="16">
        <v>-11.5</v>
      </c>
      <c r="L227" s="16">
        <f t="shared" si="4"/>
        <v>-1.5509999999999993</v>
      </c>
      <c r="M227" s="16">
        <f t="shared" si="5"/>
        <v>-5.800999999999999</v>
      </c>
      <c r="N227" s="16">
        <f t="shared" si="6"/>
        <v>-18.201</v>
      </c>
      <c r="O227" s="16">
        <v>6.701</v>
      </c>
    </row>
    <row r="228" spans="8:15" ht="10.5">
      <c r="H228" s="8">
        <f t="shared" si="7"/>
        <v>1978</v>
      </c>
      <c r="I228" s="16">
        <v>7.31</v>
      </c>
      <c r="J228" s="16">
        <v>-2.93</v>
      </c>
      <c r="K228" s="16">
        <v>1.06</v>
      </c>
      <c r="L228" s="16">
        <f t="shared" si="4"/>
        <v>-1.708000000000001</v>
      </c>
      <c r="M228" s="16">
        <f t="shared" si="5"/>
        <v>-11.948</v>
      </c>
      <c r="N228" s="16">
        <f t="shared" si="6"/>
        <v>-7.958</v>
      </c>
      <c r="O228" s="16">
        <v>9.018</v>
      </c>
    </row>
    <row r="229" spans="8:15" ht="10.5">
      <c r="H229" s="8">
        <f t="shared" si="7"/>
        <v>1979</v>
      </c>
      <c r="I229" s="16">
        <v>10.69</v>
      </c>
      <c r="J229" s="16">
        <v>-1.52</v>
      </c>
      <c r="K229" s="16">
        <v>12.31</v>
      </c>
      <c r="L229" s="16">
        <f t="shared" si="4"/>
        <v>-2.604000000000001</v>
      </c>
      <c r="M229" s="16">
        <f t="shared" si="5"/>
        <v>-14.814</v>
      </c>
      <c r="N229" s="16">
        <f t="shared" si="6"/>
        <v>-0.984</v>
      </c>
      <c r="O229" s="16">
        <v>13.294</v>
      </c>
    </row>
    <row r="230" spans="8:15" ht="10.5">
      <c r="H230" s="8">
        <f t="shared" si="7"/>
        <v>1980</v>
      </c>
      <c r="I230" s="16">
        <v>11.53</v>
      </c>
      <c r="J230" s="16">
        <v>-3.52</v>
      </c>
      <c r="K230" s="16">
        <v>25.77</v>
      </c>
      <c r="L230" s="16">
        <f t="shared" si="4"/>
        <v>-0.9870000000000001</v>
      </c>
      <c r="M230" s="16">
        <f t="shared" si="5"/>
        <v>-16.037</v>
      </c>
      <c r="N230" s="16">
        <f t="shared" si="6"/>
        <v>13.253</v>
      </c>
      <c r="O230" s="16">
        <v>12.517</v>
      </c>
    </row>
    <row r="231" spans="8:15" ht="10.5">
      <c r="H231" s="8">
        <f t="shared" si="7"/>
        <v>1981</v>
      </c>
      <c r="I231" s="16">
        <v>14.86</v>
      </c>
      <c r="J231" s="16">
        <v>1.16</v>
      </c>
      <c r="K231" s="16">
        <v>-9.73</v>
      </c>
      <c r="L231" s="16">
        <f t="shared" si="4"/>
        <v>5.936999999999999</v>
      </c>
      <c r="M231" s="16">
        <f t="shared" si="5"/>
        <v>-7.763</v>
      </c>
      <c r="N231" s="16">
        <f t="shared" si="6"/>
        <v>-18.653</v>
      </c>
      <c r="O231" s="16">
        <v>8.923</v>
      </c>
    </row>
    <row r="232" spans="8:15" ht="10.5">
      <c r="H232" s="8">
        <f t="shared" si="7"/>
        <v>1982</v>
      </c>
      <c r="I232" s="16">
        <v>10.66</v>
      </c>
      <c r="J232" s="16">
        <v>39.74</v>
      </c>
      <c r="K232" s="16">
        <v>14.76</v>
      </c>
      <c r="L232" s="16">
        <f t="shared" si="4"/>
        <v>6.832000000000001</v>
      </c>
      <c r="M232" s="16">
        <f t="shared" si="5"/>
        <v>35.912</v>
      </c>
      <c r="N232" s="16">
        <f t="shared" si="6"/>
        <v>10.932</v>
      </c>
      <c r="O232" s="16">
        <v>3.828</v>
      </c>
    </row>
    <row r="233" spans="8:15" ht="10.5">
      <c r="H233" s="8">
        <f t="shared" si="7"/>
        <v>1983</v>
      </c>
      <c r="I233" s="16">
        <v>8.85</v>
      </c>
      <c r="J233" s="16">
        <v>1.28</v>
      </c>
      <c r="K233" s="16">
        <v>17.27</v>
      </c>
      <c r="L233" s="16">
        <f t="shared" si="4"/>
        <v>5.058999999999999</v>
      </c>
      <c r="M233" s="16">
        <f t="shared" si="5"/>
        <v>-2.511</v>
      </c>
      <c r="N233" s="16">
        <f t="shared" si="6"/>
        <v>13.479</v>
      </c>
      <c r="O233" s="16">
        <v>3.791</v>
      </c>
    </row>
    <row r="234" spans="8:15" ht="10.5">
      <c r="H234" s="8">
        <f t="shared" si="7"/>
        <v>1984</v>
      </c>
      <c r="I234" s="16">
        <v>9.96</v>
      </c>
      <c r="J234" s="16">
        <v>15.81</v>
      </c>
      <c r="K234" s="16">
        <v>1.4</v>
      </c>
      <c r="L234" s="16">
        <f t="shared" si="4"/>
        <v>6.0120000000000005</v>
      </c>
      <c r="M234" s="16">
        <f t="shared" si="5"/>
        <v>11.862</v>
      </c>
      <c r="N234" s="16">
        <f t="shared" si="6"/>
        <v>-2.548</v>
      </c>
      <c r="O234" s="16">
        <v>3.948</v>
      </c>
    </row>
    <row r="235" spans="8:15" ht="10.5">
      <c r="H235" s="8">
        <f t="shared" si="7"/>
        <v>1985</v>
      </c>
      <c r="I235" s="16">
        <v>7.68</v>
      </c>
      <c r="J235" s="16">
        <v>31.96</v>
      </c>
      <c r="K235" s="16">
        <v>26.33</v>
      </c>
      <c r="L235" s="16">
        <f t="shared" si="4"/>
        <v>3.881</v>
      </c>
      <c r="M235" s="16">
        <f t="shared" si="5"/>
        <v>28.161</v>
      </c>
      <c r="N235" s="16">
        <f t="shared" si="6"/>
        <v>22.531</v>
      </c>
      <c r="O235" s="16">
        <v>3.799</v>
      </c>
    </row>
    <row r="236" spans="8:15" ht="10.5">
      <c r="H236" s="8">
        <f t="shared" si="7"/>
        <v>1986</v>
      </c>
      <c r="I236" s="16">
        <v>6.06</v>
      </c>
      <c r="J236" s="16">
        <v>25.79</v>
      </c>
      <c r="K236" s="16">
        <v>14.62</v>
      </c>
      <c r="L236" s="16">
        <f t="shared" si="4"/>
        <v>4.960999999999999</v>
      </c>
      <c r="M236" s="16">
        <f t="shared" si="5"/>
        <v>24.691</v>
      </c>
      <c r="N236" s="16">
        <f t="shared" si="6"/>
        <v>13.520999999999999</v>
      </c>
      <c r="O236" s="16">
        <v>1.099</v>
      </c>
    </row>
    <row r="237" spans="8:15" ht="10.5">
      <c r="H237" s="8">
        <f t="shared" si="7"/>
        <v>1987</v>
      </c>
      <c r="I237" s="16">
        <v>5.39</v>
      </c>
      <c r="J237" s="16">
        <v>-2.91</v>
      </c>
      <c r="K237" s="16">
        <v>2.03</v>
      </c>
      <c r="L237" s="16">
        <f t="shared" si="4"/>
        <v>0.9559999999999995</v>
      </c>
      <c r="M237" s="16">
        <f t="shared" si="5"/>
        <v>-7.344</v>
      </c>
      <c r="N237" s="16">
        <f t="shared" si="6"/>
        <v>-2.4040000000000004</v>
      </c>
      <c r="O237" s="16">
        <v>4.434</v>
      </c>
    </row>
    <row r="238" spans="8:15" ht="10.5">
      <c r="H238" s="8">
        <f t="shared" si="7"/>
        <v>1988</v>
      </c>
      <c r="I238" s="16">
        <v>6.32</v>
      </c>
      <c r="J238" s="16">
        <v>8.71</v>
      </c>
      <c r="K238" s="16">
        <v>12.4</v>
      </c>
      <c r="L238" s="16">
        <f t="shared" si="4"/>
        <v>1.9000000000000004</v>
      </c>
      <c r="M238" s="16">
        <f t="shared" si="5"/>
        <v>4.290000000000001</v>
      </c>
      <c r="N238" s="16">
        <f t="shared" si="6"/>
        <v>7.98</v>
      </c>
      <c r="O238" s="16">
        <v>4.42</v>
      </c>
    </row>
    <row r="239" spans="8:15" ht="10.5">
      <c r="H239" s="8">
        <f t="shared" si="7"/>
        <v>1989</v>
      </c>
      <c r="I239" s="16">
        <v>8.22</v>
      </c>
      <c r="J239" s="16">
        <v>19.23</v>
      </c>
      <c r="K239" s="16">
        <v>27.25</v>
      </c>
      <c r="L239" s="16">
        <f t="shared" si="4"/>
        <v>3.5710000000000006</v>
      </c>
      <c r="M239" s="16">
        <f t="shared" si="5"/>
        <v>14.581</v>
      </c>
      <c r="N239" s="16">
        <f t="shared" si="6"/>
        <v>22.601</v>
      </c>
      <c r="O239" s="16">
        <v>4.649</v>
      </c>
    </row>
    <row r="240" spans="8:15" ht="10.5">
      <c r="H240" s="8">
        <f t="shared" si="7"/>
        <v>1990</v>
      </c>
      <c r="I240" s="16">
        <v>7.68</v>
      </c>
      <c r="J240" s="16">
        <v>6.15</v>
      </c>
      <c r="K240" s="16">
        <v>-6.56</v>
      </c>
      <c r="L240" s="16">
        <f t="shared" si="4"/>
        <v>1.5729999999999995</v>
      </c>
      <c r="M240" s="16">
        <f t="shared" si="5"/>
        <v>0.04300000000000015</v>
      </c>
      <c r="N240" s="16">
        <f t="shared" si="6"/>
        <v>-12.667</v>
      </c>
      <c r="O240" s="16">
        <v>6.107</v>
      </c>
    </row>
    <row r="241" spans="8:15" ht="10.5">
      <c r="H241" s="8">
        <f t="shared" si="7"/>
        <v>1991</v>
      </c>
      <c r="I241" s="16">
        <v>5.51</v>
      </c>
      <c r="J241" s="16">
        <v>18.59</v>
      </c>
      <c r="K241" s="16">
        <v>26.31</v>
      </c>
      <c r="L241" s="16">
        <f aca="true" t="shared" si="8" ref="L241:L247">I241-O241</f>
        <v>2.445</v>
      </c>
      <c r="M241" s="16">
        <f aca="true" t="shared" si="9" ref="M241:M247">J241-O241</f>
        <v>15.525</v>
      </c>
      <c r="N241" s="16">
        <f aca="true" t="shared" si="10" ref="N241:N247">K241-O241</f>
        <v>23.244999999999997</v>
      </c>
      <c r="O241" s="16">
        <v>3.065</v>
      </c>
    </row>
    <row r="242" spans="8:15" ht="10.5">
      <c r="H242" s="8">
        <f aca="true" t="shared" si="11" ref="H242:H270">H241+1</f>
        <v>1992</v>
      </c>
      <c r="I242" s="16">
        <v>3.4</v>
      </c>
      <c r="J242" s="16">
        <v>7.95</v>
      </c>
      <c r="K242" s="16">
        <v>4.46</v>
      </c>
      <c r="L242" s="16">
        <f t="shared" si="8"/>
        <v>0.4979999999999998</v>
      </c>
      <c r="M242" s="16">
        <f t="shared" si="9"/>
        <v>5.048</v>
      </c>
      <c r="N242" s="16">
        <f t="shared" si="10"/>
        <v>1.5579999999999998</v>
      </c>
      <c r="O242" s="16">
        <v>2.902</v>
      </c>
    </row>
    <row r="243" spans="8:15" ht="10.5">
      <c r="H243" s="8">
        <f t="shared" si="11"/>
        <v>1993</v>
      </c>
      <c r="I243" s="16">
        <v>2.9</v>
      </c>
      <c r="J243" s="16">
        <v>16.91</v>
      </c>
      <c r="K243" s="16">
        <v>7.06</v>
      </c>
      <c r="L243" s="16">
        <f t="shared" si="8"/>
        <v>0.1499999999999999</v>
      </c>
      <c r="M243" s="16">
        <f t="shared" si="9"/>
        <v>14.16</v>
      </c>
      <c r="N243" s="16">
        <f t="shared" si="10"/>
        <v>4.31</v>
      </c>
      <c r="O243" s="16">
        <v>2.75</v>
      </c>
    </row>
    <row r="244" spans="8:15" ht="10.5">
      <c r="H244" s="8">
        <f t="shared" si="11"/>
        <v>1994</v>
      </c>
      <c r="I244" s="16">
        <v>3.88</v>
      </c>
      <c r="J244" s="16">
        <v>-7.19</v>
      </c>
      <c r="K244" s="16">
        <v>-1.54</v>
      </c>
      <c r="L244" s="16">
        <f t="shared" si="8"/>
        <v>1.206</v>
      </c>
      <c r="M244" s="16">
        <f t="shared" si="9"/>
        <v>-9.864</v>
      </c>
      <c r="N244" s="16">
        <f t="shared" si="10"/>
        <v>-4.214</v>
      </c>
      <c r="O244" s="16">
        <v>2.674</v>
      </c>
    </row>
    <row r="245" spans="8:15" ht="10.5">
      <c r="H245" s="8">
        <f t="shared" si="11"/>
        <v>1995</v>
      </c>
      <c r="I245" s="16">
        <v>5.53</v>
      </c>
      <c r="J245" s="16">
        <v>30.38</v>
      </c>
      <c r="K245" s="16">
        <v>34.11</v>
      </c>
      <c r="L245" s="16">
        <f t="shared" si="8"/>
        <v>2.9930000000000003</v>
      </c>
      <c r="M245" s="16">
        <f t="shared" si="9"/>
        <v>27.843</v>
      </c>
      <c r="N245" s="16">
        <f t="shared" si="10"/>
        <v>31.573</v>
      </c>
      <c r="O245" s="16">
        <v>2.537</v>
      </c>
    </row>
    <row r="246" spans="8:15" ht="10.5">
      <c r="H246" s="8">
        <f t="shared" si="11"/>
        <v>1996</v>
      </c>
      <c r="I246" s="16">
        <v>5.15</v>
      </c>
      <c r="J246" s="16">
        <v>-0.35</v>
      </c>
      <c r="K246" s="16">
        <v>20.26</v>
      </c>
      <c r="L246" s="16">
        <f t="shared" si="8"/>
        <v>1.8280000000000003</v>
      </c>
      <c r="M246" s="16">
        <f t="shared" si="9"/>
        <v>-3.672</v>
      </c>
      <c r="N246" s="16">
        <f t="shared" si="10"/>
        <v>16.938000000000002</v>
      </c>
      <c r="O246" s="16">
        <v>3.322</v>
      </c>
    </row>
    <row r="247" spans="8:15" ht="10.5">
      <c r="H247" s="8">
        <f t="shared" si="11"/>
        <v>1997</v>
      </c>
      <c r="I247" s="16">
        <v>5.08</v>
      </c>
      <c r="J247" s="16">
        <v>15.46</v>
      </c>
      <c r="K247" s="16">
        <v>31.01</v>
      </c>
      <c r="L247" s="16">
        <f t="shared" si="8"/>
        <v>3.378</v>
      </c>
      <c r="M247" s="16">
        <f t="shared" si="9"/>
        <v>13.758000000000001</v>
      </c>
      <c r="N247" s="16">
        <f t="shared" si="10"/>
        <v>29.308</v>
      </c>
      <c r="O247" s="16">
        <v>1.702</v>
      </c>
    </row>
    <row r="248" spans="8:15" ht="10.5">
      <c r="H248" s="8">
        <f t="shared" si="11"/>
        <v>1998</v>
      </c>
      <c r="I248" s="16"/>
      <c r="J248" s="16"/>
      <c r="K248" s="16"/>
      <c r="L248" s="16"/>
      <c r="M248" s="16"/>
      <c r="N248" s="16"/>
      <c r="O248" s="16"/>
    </row>
    <row r="249" spans="8:15" ht="10.5">
      <c r="H249" s="8">
        <f t="shared" si="11"/>
        <v>1999</v>
      </c>
      <c r="I249" s="16"/>
      <c r="J249" s="16"/>
      <c r="K249" s="16"/>
      <c r="L249" s="16"/>
      <c r="M249" s="16"/>
      <c r="N249" s="16"/>
      <c r="O249" s="16"/>
    </row>
    <row r="250" spans="8:15" ht="10.5">
      <c r="H250" s="8">
        <f t="shared" si="11"/>
        <v>2000</v>
      </c>
      <c r="I250" s="16"/>
      <c r="J250" s="16"/>
      <c r="K250" s="16"/>
      <c r="L250" s="16"/>
      <c r="M250" s="16"/>
      <c r="N250" s="16"/>
      <c r="O250" s="16"/>
    </row>
    <row r="251" spans="8:15" ht="10.5">
      <c r="H251" s="8">
        <f t="shared" si="11"/>
        <v>2001</v>
      </c>
      <c r="I251" s="16"/>
      <c r="J251" s="16"/>
      <c r="K251" s="16"/>
      <c r="L251" s="16"/>
      <c r="M251" s="16"/>
      <c r="N251" s="16"/>
      <c r="O251" s="16"/>
    </row>
    <row r="252" spans="8:15" ht="10.5">
      <c r="H252" s="8">
        <f t="shared" si="11"/>
        <v>2002</v>
      </c>
      <c r="I252" s="16"/>
      <c r="J252" s="16"/>
      <c r="K252" s="16"/>
      <c r="L252" s="16"/>
      <c r="M252" s="16"/>
      <c r="N252" s="16"/>
      <c r="O252" s="16"/>
    </row>
    <row r="253" spans="8:15" ht="10.5">
      <c r="H253" s="8">
        <f t="shared" si="11"/>
        <v>2003</v>
      </c>
      <c r="I253" s="16"/>
      <c r="J253" s="16"/>
      <c r="K253" s="16"/>
      <c r="L253" s="16"/>
      <c r="M253" s="16"/>
      <c r="N253" s="16"/>
      <c r="O253" s="16"/>
    </row>
    <row r="254" spans="8:15" ht="10.5">
      <c r="H254" s="8">
        <f t="shared" si="11"/>
        <v>2004</v>
      </c>
      <c r="I254" s="16"/>
      <c r="J254" s="16"/>
      <c r="K254" s="16"/>
      <c r="L254" s="16"/>
      <c r="M254" s="16"/>
      <c r="N254" s="16"/>
      <c r="O254" s="16"/>
    </row>
    <row r="255" spans="8:15" ht="10.5">
      <c r="H255" s="8">
        <f t="shared" si="11"/>
        <v>2005</v>
      </c>
      <c r="I255" s="16"/>
      <c r="J255" s="16"/>
      <c r="K255" s="16"/>
      <c r="L255" s="16"/>
      <c r="M255" s="16"/>
      <c r="N255" s="16"/>
      <c r="O255" s="16"/>
    </row>
    <row r="256" spans="8:15" ht="10.5">
      <c r="H256" s="8">
        <f t="shared" si="11"/>
        <v>2006</v>
      </c>
      <c r="I256" s="16"/>
      <c r="J256" s="16"/>
      <c r="K256" s="16"/>
      <c r="L256" s="16"/>
      <c r="M256" s="16"/>
      <c r="N256" s="16"/>
      <c r="O256" s="16"/>
    </row>
    <row r="257" spans="8:15" ht="10.5">
      <c r="H257" s="8">
        <f t="shared" si="11"/>
        <v>2007</v>
      </c>
      <c r="I257" s="16"/>
      <c r="J257" s="16"/>
      <c r="K257" s="16"/>
      <c r="L257" s="16"/>
      <c r="M257" s="16"/>
      <c r="N257" s="16"/>
      <c r="O257" s="16"/>
    </row>
    <row r="258" spans="8:15" ht="10.5">
      <c r="H258" s="8">
        <f t="shared" si="11"/>
        <v>2008</v>
      </c>
      <c r="I258" s="16"/>
      <c r="J258" s="16"/>
      <c r="K258" s="16"/>
      <c r="L258" s="16"/>
      <c r="M258" s="16"/>
      <c r="N258" s="16"/>
      <c r="O258" s="16"/>
    </row>
    <row r="259" spans="8:15" ht="10.5">
      <c r="H259" s="8">
        <f t="shared" si="11"/>
        <v>2009</v>
      </c>
      <c r="I259" s="16"/>
      <c r="J259" s="16"/>
      <c r="K259" s="16"/>
      <c r="L259" s="16"/>
      <c r="M259" s="16"/>
      <c r="N259" s="16"/>
      <c r="O259" s="16"/>
    </row>
    <row r="260" spans="8:15" ht="10.5">
      <c r="H260" s="8">
        <f t="shared" si="11"/>
        <v>2010</v>
      </c>
      <c r="I260" s="16"/>
      <c r="J260" s="16"/>
      <c r="K260" s="16"/>
      <c r="L260" s="16"/>
      <c r="M260" s="16"/>
      <c r="N260" s="16"/>
      <c r="O260" s="16"/>
    </row>
    <row r="261" spans="8:15" ht="10.5">
      <c r="H261" s="8">
        <f t="shared" si="11"/>
        <v>2011</v>
      </c>
      <c r="I261" s="16"/>
      <c r="J261" s="16"/>
      <c r="K261" s="16"/>
      <c r="L261" s="16"/>
      <c r="M261" s="16"/>
      <c r="N261" s="16"/>
      <c r="O261" s="16"/>
    </row>
    <row r="262" spans="8:15" ht="10.5">
      <c r="H262" s="8">
        <f t="shared" si="11"/>
        <v>2012</v>
      </c>
      <c r="I262" s="16"/>
      <c r="J262" s="16"/>
      <c r="K262" s="16"/>
      <c r="L262" s="16"/>
      <c r="M262" s="16"/>
      <c r="N262" s="16"/>
      <c r="O262" s="16"/>
    </row>
    <row r="263" spans="8:15" ht="10.5">
      <c r="H263" s="8">
        <f t="shared" si="11"/>
        <v>2013</v>
      </c>
      <c r="I263" s="16"/>
      <c r="J263" s="16"/>
      <c r="K263" s="16"/>
      <c r="L263" s="16"/>
      <c r="M263" s="16"/>
      <c r="N263" s="16"/>
      <c r="O263" s="16"/>
    </row>
    <row r="264" spans="8:15" ht="10.5">
      <c r="H264" s="8">
        <f t="shared" si="11"/>
        <v>2014</v>
      </c>
      <c r="I264" s="16"/>
      <c r="J264" s="16"/>
      <c r="K264" s="16"/>
      <c r="L264" s="16"/>
      <c r="M264" s="16"/>
      <c r="N264" s="16"/>
      <c r="O264" s="16"/>
    </row>
    <row r="265" spans="8:15" ht="10.5">
      <c r="H265" s="8">
        <f t="shared" si="11"/>
        <v>2015</v>
      </c>
      <c r="I265" s="16"/>
      <c r="J265" s="16"/>
      <c r="K265" s="16"/>
      <c r="L265" s="16"/>
      <c r="M265" s="16"/>
      <c r="N265" s="16"/>
      <c r="O265" s="16"/>
    </row>
    <row r="266" spans="8:15" ht="10.5">
      <c r="H266" s="8">
        <f t="shared" si="11"/>
        <v>2016</v>
      </c>
      <c r="I266" s="16"/>
      <c r="J266" s="16"/>
      <c r="K266" s="16"/>
      <c r="L266" s="16"/>
      <c r="M266" s="16"/>
      <c r="N266" s="16"/>
      <c r="O266" s="16"/>
    </row>
    <row r="267" spans="8:15" ht="10.5">
      <c r="H267" s="8">
        <f t="shared" si="11"/>
        <v>2017</v>
      </c>
      <c r="I267" s="16"/>
      <c r="J267" s="16"/>
      <c r="K267" s="16"/>
      <c r="L267" s="16"/>
      <c r="M267" s="16"/>
      <c r="N267" s="16"/>
      <c r="O267" s="16"/>
    </row>
    <row r="268" spans="8:15" ht="10.5">
      <c r="H268" s="8">
        <f t="shared" si="11"/>
        <v>2018</v>
      </c>
      <c r="I268" s="16"/>
      <c r="J268" s="16"/>
      <c r="K268" s="16"/>
      <c r="L268" s="16"/>
      <c r="M268" s="16"/>
      <c r="N268" s="16"/>
      <c r="O268" s="16"/>
    </row>
    <row r="269" spans="8:15" ht="10.5">
      <c r="H269" s="8">
        <f t="shared" si="11"/>
        <v>2019</v>
      </c>
      <c r="I269" s="16"/>
      <c r="J269" s="16"/>
      <c r="K269" s="16"/>
      <c r="L269" s="16"/>
      <c r="M269" s="16"/>
      <c r="N269" s="16"/>
      <c r="O269" s="16"/>
    </row>
    <row r="270" spans="8:15" ht="12" thickBot="1">
      <c r="H270" s="8">
        <f t="shared" si="11"/>
        <v>2020</v>
      </c>
      <c r="I270" s="17"/>
      <c r="J270" s="17"/>
      <c r="K270" s="17"/>
      <c r="L270" s="17"/>
      <c r="M270" s="17"/>
      <c r="N270" s="17"/>
      <c r="O270" s="17"/>
    </row>
    <row r="271" spans="8:15" ht="10.5">
      <c r="H271" s="8" t="s">
        <v>82</v>
      </c>
      <c r="I271" s="15">
        <f aca="true" t="shared" si="12" ref="I271:O271">AVERAGE(I176:I270)</f>
        <v>3.805972222222221</v>
      </c>
      <c r="J271" s="15">
        <f t="shared" si="12"/>
        <v>5.575138888888888</v>
      </c>
      <c r="K271" s="15">
        <f t="shared" si="12"/>
        <v>7.396944444444442</v>
      </c>
      <c r="L271" s="15">
        <f t="shared" si="12"/>
        <v>0.6080555555555557</v>
      </c>
      <c r="M271" s="15">
        <f t="shared" si="12"/>
        <v>2.377222222222223</v>
      </c>
      <c r="N271" s="15">
        <f t="shared" si="12"/>
        <v>4.199027777777777</v>
      </c>
      <c r="O271" s="15">
        <f t="shared" si="12"/>
        <v>3.1979166666666665</v>
      </c>
    </row>
    <row r="272" spans="8:15" ht="10.5">
      <c r="H272" s="18" t="s">
        <v>83</v>
      </c>
      <c r="I272" s="16">
        <f aca="true" t="shared" si="13" ref="I272:O272">STDEV(I176:I270)</f>
        <v>3.2701047318035585</v>
      </c>
      <c r="J272" s="16">
        <f t="shared" si="13"/>
        <v>9.271790928547286</v>
      </c>
      <c r="K272" s="16">
        <f t="shared" si="13"/>
        <v>19.903978202323277</v>
      </c>
      <c r="L272" s="16">
        <f t="shared" si="13"/>
        <v>4.326963303922259</v>
      </c>
      <c r="M272" s="16">
        <f t="shared" si="13"/>
        <v>10.953452917831946</v>
      </c>
      <c r="N272" s="16">
        <f t="shared" si="13"/>
        <v>20.306873260869587</v>
      </c>
      <c r="O272" s="16">
        <f t="shared" si="13"/>
        <v>4.515771254296077</v>
      </c>
    </row>
    <row r="273" spans="8:15" ht="10.5">
      <c r="H273" s="18" t="s">
        <v>84</v>
      </c>
      <c r="I273" s="16">
        <f aca="true" t="shared" si="14" ref="I273:O273">MAX(I176:I270)</f>
        <v>14.86</v>
      </c>
      <c r="J273" s="16">
        <f t="shared" si="14"/>
        <v>39.74</v>
      </c>
      <c r="K273" s="16">
        <f t="shared" si="14"/>
        <v>46.59</v>
      </c>
      <c r="L273" s="16">
        <f t="shared" si="14"/>
        <v>11.085</v>
      </c>
      <c r="M273" s="16">
        <f t="shared" si="14"/>
        <v>35.912</v>
      </c>
      <c r="N273" s="16">
        <f t="shared" si="14"/>
        <v>45.826</v>
      </c>
      <c r="O273" s="16">
        <f t="shared" si="14"/>
        <v>18.131</v>
      </c>
    </row>
    <row r="274" spans="8:15" ht="10.5">
      <c r="H274" s="18" t="s">
        <v>85</v>
      </c>
      <c r="I274" s="16">
        <f aca="true" t="shared" si="15" ref="I274:O274">MIN(I176:I270)</f>
        <v>-0.06</v>
      </c>
      <c r="J274" s="16">
        <f t="shared" si="15"/>
        <v>-7.19</v>
      </c>
      <c r="K274" s="16">
        <f t="shared" si="15"/>
        <v>-47.07</v>
      </c>
      <c r="L274" s="16">
        <f t="shared" si="15"/>
        <v>-17.781</v>
      </c>
      <c r="M274" s="16">
        <f t="shared" si="15"/>
        <v>-18.231</v>
      </c>
      <c r="N274" s="16">
        <f t="shared" si="15"/>
        <v>-42.058</v>
      </c>
      <c r="O274" s="16">
        <f t="shared" si="15"/>
        <v>-10.275</v>
      </c>
    </row>
    <row r="275" spans="8:15" ht="12" thickBot="1">
      <c r="H275" s="18" t="s">
        <v>86</v>
      </c>
      <c r="I275" s="17">
        <f aca="true" t="shared" si="16" ref="I275:O275">I272/I271</f>
        <v>0.8592035203804557</v>
      </c>
      <c r="J275" s="17">
        <f t="shared" si="16"/>
        <v>1.6630600803552595</v>
      </c>
      <c r="K275" s="17">
        <f t="shared" si="16"/>
        <v>2.6908378657990846</v>
      </c>
      <c r="L275" s="17">
        <f t="shared" si="16"/>
        <v>7.116065735093709</v>
      </c>
      <c r="M275" s="17">
        <f t="shared" si="16"/>
        <v>4.607668906776699</v>
      </c>
      <c r="N275" s="17">
        <f t="shared" si="16"/>
        <v>4.836089289129793</v>
      </c>
      <c r="O275" s="17">
        <f t="shared" si="16"/>
        <v>1.412097851506265</v>
      </c>
    </row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40" spans="3:34" ht="0.75" customHeight="1">
      <c r="C440" s="44"/>
      <c r="D440" s="45"/>
      <c r="E440" s="46"/>
      <c r="F440" s="47"/>
      <c r="G440" s="48"/>
      <c r="H440" s="48"/>
      <c r="I440" s="48"/>
      <c r="J440" s="46"/>
      <c r="K440" s="49"/>
      <c r="L440" s="50" t="s">
        <v>65</v>
      </c>
      <c r="M440" s="51" t="s">
        <v>66</v>
      </c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3:34" ht="0.75" customHeight="1">
      <c r="C441" s="44"/>
      <c r="D441" s="53"/>
      <c r="E441" s="48"/>
      <c r="F441" s="48"/>
      <c r="G441" s="54"/>
      <c r="H441" s="48"/>
      <c r="I441" s="54"/>
      <c r="J441" s="48"/>
      <c r="K441" s="44"/>
      <c r="L441" s="55" t="s">
        <v>67</v>
      </c>
      <c r="M441" s="51" t="s">
        <v>7</v>
      </c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</row>
    <row r="442" spans="3:34" ht="0.75" customHeight="1">
      <c r="C442" s="44"/>
      <c r="D442" s="45"/>
      <c r="E442" s="46"/>
      <c r="F442" s="47"/>
      <c r="G442" s="48"/>
      <c r="H442" s="48"/>
      <c r="I442" s="48"/>
      <c r="J442" s="46"/>
      <c r="K442" s="56"/>
      <c r="L442" s="57"/>
      <c r="M442" s="51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</row>
    <row r="443" spans="3:34" ht="0.75" customHeight="1">
      <c r="C443" s="58"/>
      <c r="D443" s="59"/>
      <c r="E443" s="59" t="s">
        <v>11</v>
      </c>
      <c r="F443" s="60" t="s">
        <v>8</v>
      </c>
      <c r="G443" s="59" t="s">
        <v>9</v>
      </c>
      <c r="H443" s="59" t="s">
        <v>10</v>
      </c>
      <c r="I443" s="59" t="s">
        <v>12</v>
      </c>
      <c r="J443" s="61" t="s">
        <v>13</v>
      </c>
      <c r="K443" s="57" t="s">
        <v>14</v>
      </c>
      <c r="L443" s="57" t="s">
        <v>15</v>
      </c>
      <c r="M443" s="62" t="s">
        <v>16</v>
      </c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</row>
    <row r="444" spans="3:34" ht="0.75" customHeight="1">
      <c r="C444" s="63" t="s">
        <v>23</v>
      </c>
      <c r="D444" s="64" t="s">
        <v>24</v>
      </c>
      <c r="E444" s="61" t="s">
        <v>20</v>
      </c>
      <c r="F444" s="65" t="s">
        <v>17</v>
      </c>
      <c r="G444" s="66" t="s">
        <v>18</v>
      </c>
      <c r="H444" s="66" t="s">
        <v>19</v>
      </c>
      <c r="I444" s="66" t="s">
        <v>21</v>
      </c>
      <c r="J444" s="61" t="s">
        <v>22</v>
      </c>
      <c r="K444" s="67" t="s">
        <v>25</v>
      </c>
      <c r="L444" s="68" t="s">
        <v>26</v>
      </c>
      <c r="M444" s="51" t="s">
        <v>27</v>
      </c>
      <c r="N444" s="43"/>
      <c r="O444" s="43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49"/>
      <c r="AF444" s="49"/>
      <c r="AG444" s="49"/>
      <c r="AH444" s="49"/>
    </row>
    <row r="445" spans="3:34" ht="0.75" customHeight="1">
      <c r="C445" s="43">
        <f>D445^2</f>
        <v>3500641</v>
      </c>
      <c r="D445" s="64">
        <v>1871</v>
      </c>
      <c r="E445" s="69">
        <f aca="true" t="shared" si="17" ref="E445:E476">F445/H445</f>
        <v>11.1</v>
      </c>
      <c r="F445" s="69">
        <v>4.44</v>
      </c>
      <c r="G445" s="69">
        <v>0.26</v>
      </c>
      <c r="H445" s="69">
        <v>0.4</v>
      </c>
      <c r="I445" s="69">
        <v>6.35</v>
      </c>
      <c r="J445" s="69">
        <v>15.39</v>
      </c>
      <c r="K445" s="43">
        <f aca="true" t="shared" si="18" ref="K445:K476">I445/100</f>
        <v>0.0635</v>
      </c>
      <c r="L445" s="69">
        <f aca="true" t="shared" si="19" ref="L445:L476">H445/K445</f>
        <v>6.299212598425197</v>
      </c>
      <c r="M445" s="70" t="str">
        <f aca="true" t="shared" si="20" ref="M445:M476">IF(L445&gt;I445,"Undervalued","Overvalued")</f>
        <v>Overvalued</v>
      </c>
      <c r="N445" s="43"/>
      <c r="O445" s="43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49"/>
      <c r="AF445" s="49"/>
      <c r="AG445" s="49"/>
      <c r="AH445" s="49"/>
    </row>
    <row r="446" spans="3:34" ht="0.75" customHeight="1">
      <c r="C446" s="43">
        <f aca="true" t="shared" si="21" ref="C446:C461">D446^2</f>
        <v>3504384</v>
      </c>
      <c r="D446" s="64">
        <v>1872</v>
      </c>
      <c r="E446" s="69">
        <f t="shared" si="17"/>
        <v>11.30232558139535</v>
      </c>
      <c r="F446" s="69">
        <v>4.86</v>
      </c>
      <c r="G446" s="69">
        <v>0.3</v>
      </c>
      <c r="H446" s="69">
        <v>0.43</v>
      </c>
      <c r="I446" s="69">
        <v>7.81</v>
      </c>
      <c r="J446" s="69">
        <v>15.62</v>
      </c>
      <c r="K446" s="71">
        <f t="shared" si="18"/>
        <v>0.0781</v>
      </c>
      <c r="L446" s="69">
        <f t="shared" si="19"/>
        <v>5.505761843790013</v>
      </c>
      <c r="M446" s="70" t="str">
        <f t="shared" si="20"/>
        <v>Overvalued</v>
      </c>
      <c r="N446" s="43"/>
      <c r="O446" s="43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49"/>
      <c r="AF446" s="49"/>
      <c r="AG446" s="49"/>
      <c r="AH446" s="49"/>
    </row>
    <row r="447" spans="3:34" ht="0.75" customHeight="1">
      <c r="C447" s="43">
        <f t="shared" si="21"/>
        <v>3508129</v>
      </c>
      <c r="D447" s="64">
        <v>1873</v>
      </c>
      <c r="E447" s="69">
        <f t="shared" si="17"/>
        <v>11.108695652173914</v>
      </c>
      <c r="F447" s="69">
        <v>5.11</v>
      </c>
      <c r="G447" s="69">
        <v>0.33</v>
      </c>
      <c r="H447" s="69">
        <v>0.46</v>
      </c>
      <c r="I447" s="69">
        <v>8.35</v>
      </c>
      <c r="J447" s="69">
        <v>15.98</v>
      </c>
      <c r="K447" s="71">
        <f t="shared" si="18"/>
        <v>0.08349999999999999</v>
      </c>
      <c r="L447" s="69">
        <f t="shared" si="19"/>
        <v>5.5089820359281445</v>
      </c>
      <c r="M447" s="70" t="str">
        <f t="shared" si="20"/>
        <v>Overvalued</v>
      </c>
      <c r="N447" s="43"/>
      <c r="O447" s="43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49"/>
      <c r="AF447" s="49"/>
      <c r="AG447" s="49"/>
      <c r="AH447" s="49"/>
    </row>
    <row r="448" spans="3:34" ht="0.75" customHeight="1">
      <c r="C448" s="43">
        <f t="shared" si="21"/>
        <v>3511876</v>
      </c>
      <c r="D448" s="64">
        <v>1874</v>
      </c>
      <c r="E448" s="69">
        <f t="shared" si="17"/>
        <v>10.130434782608695</v>
      </c>
      <c r="F448" s="69">
        <v>4.66</v>
      </c>
      <c r="G448" s="69">
        <v>0.33</v>
      </c>
      <c r="H448" s="69">
        <v>0.46</v>
      </c>
      <c r="I448" s="69">
        <v>6.86</v>
      </c>
      <c r="J448" s="69">
        <v>15.27</v>
      </c>
      <c r="K448" s="71">
        <f t="shared" si="18"/>
        <v>0.06860000000000001</v>
      </c>
      <c r="L448" s="69">
        <f t="shared" si="19"/>
        <v>6.705539358600583</v>
      </c>
      <c r="M448" s="70" t="str">
        <f t="shared" si="20"/>
        <v>Overvalued</v>
      </c>
      <c r="N448" s="43"/>
      <c r="O448" s="43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49"/>
      <c r="AF448" s="49"/>
      <c r="AG448" s="49"/>
      <c r="AH448" s="49"/>
    </row>
    <row r="449" spans="3:34" ht="0.75" customHeight="1">
      <c r="C449" s="43">
        <f t="shared" si="21"/>
        <v>3515625</v>
      </c>
      <c r="D449" s="64">
        <v>1875</v>
      </c>
      <c r="E449" s="69">
        <f t="shared" si="17"/>
        <v>12.611111111111112</v>
      </c>
      <c r="F449" s="69">
        <v>4.54</v>
      </c>
      <c r="G449" s="69">
        <v>0.3</v>
      </c>
      <c r="H449" s="69">
        <v>0.36</v>
      </c>
      <c r="I449" s="69">
        <v>4.96</v>
      </c>
      <c r="J449" s="69">
        <v>14.21</v>
      </c>
      <c r="K449" s="71">
        <f t="shared" si="18"/>
        <v>0.0496</v>
      </c>
      <c r="L449" s="69">
        <f t="shared" si="19"/>
        <v>7.258064516129032</v>
      </c>
      <c r="M449" s="70" t="str">
        <f t="shared" si="20"/>
        <v>Undervalued</v>
      </c>
      <c r="N449" s="43"/>
      <c r="O449" s="43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49"/>
      <c r="AF449" s="49"/>
      <c r="AG449" s="49"/>
      <c r="AH449" s="49"/>
    </row>
    <row r="450" spans="3:34" ht="0.75" customHeight="1">
      <c r="C450" s="43">
        <f t="shared" si="21"/>
        <v>3519376</v>
      </c>
      <c r="D450" s="64">
        <v>1876</v>
      </c>
      <c r="E450" s="69">
        <f t="shared" si="17"/>
        <v>15.928571428571427</v>
      </c>
      <c r="F450" s="69">
        <v>4.46</v>
      </c>
      <c r="G450" s="69">
        <v>0.3</v>
      </c>
      <c r="H450" s="69">
        <v>0.28</v>
      </c>
      <c r="I450" s="69">
        <v>5.33</v>
      </c>
      <c r="J450" s="69">
        <v>13.39</v>
      </c>
      <c r="K450" s="71">
        <f t="shared" si="18"/>
        <v>0.0533</v>
      </c>
      <c r="L450" s="69">
        <f t="shared" si="19"/>
        <v>5.253283302063791</v>
      </c>
      <c r="M450" s="70" t="str">
        <f t="shared" si="20"/>
        <v>Overvalued</v>
      </c>
      <c r="N450" s="43"/>
      <c r="O450" s="43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49"/>
      <c r="AF450" s="49"/>
      <c r="AG450" s="49"/>
      <c r="AH450" s="49"/>
    </row>
    <row r="451" spans="3:34" ht="0.75" customHeight="1">
      <c r="C451" s="43">
        <f t="shared" si="21"/>
        <v>3523129</v>
      </c>
      <c r="D451" s="64">
        <v>1877</v>
      </c>
      <c r="E451" s="69">
        <f t="shared" si="17"/>
        <v>11.833333333333334</v>
      </c>
      <c r="F451" s="69">
        <v>3.55</v>
      </c>
      <c r="G451" s="69">
        <v>0.19</v>
      </c>
      <c r="H451" s="69">
        <v>0.3</v>
      </c>
      <c r="I451" s="69">
        <v>5.03</v>
      </c>
      <c r="J451" s="69">
        <v>13.51</v>
      </c>
      <c r="K451" s="71">
        <f t="shared" si="18"/>
        <v>0.050300000000000004</v>
      </c>
      <c r="L451" s="69">
        <f t="shared" si="19"/>
        <v>5.964214711729621</v>
      </c>
      <c r="M451" s="70" t="str">
        <f t="shared" si="20"/>
        <v>Undervalued</v>
      </c>
      <c r="N451" s="43"/>
      <c r="O451" s="43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49"/>
      <c r="AF451" s="49"/>
      <c r="AG451" s="49"/>
      <c r="AH451" s="49"/>
    </row>
    <row r="452" spans="3:34" ht="0.75" customHeight="1">
      <c r="C452" s="43">
        <f t="shared" si="21"/>
        <v>3526884</v>
      </c>
      <c r="D452" s="64">
        <v>1878</v>
      </c>
      <c r="E452" s="69">
        <f t="shared" si="17"/>
        <v>10.483870967741936</v>
      </c>
      <c r="F452" s="69">
        <v>3.25</v>
      </c>
      <c r="G452" s="69">
        <v>0.18</v>
      </c>
      <c r="H452" s="69">
        <v>0.31</v>
      </c>
      <c r="I452" s="69">
        <v>4.9</v>
      </c>
      <c r="J452" s="69">
        <v>11.4</v>
      </c>
      <c r="K452" s="71">
        <f t="shared" si="18"/>
        <v>0.049</v>
      </c>
      <c r="L452" s="69">
        <f t="shared" si="19"/>
        <v>6.326530612244897</v>
      </c>
      <c r="M452" s="70" t="str">
        <f t="shared" si="20"/>
        <v>Undervalued</v>
      </c>
      <c r="N452" s="43"/>
      <c r="O452" s="43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49"/>
      <c r="AF452" s="49"/>
      <c r="AG452" s="49"/>
      <c r="AH452" s="49"/>
    </row>
    <row r="453" spans="3:34" ht="0.75" customHeight="1">
      <c r="C453" s="43">
        <f t="shared" si="21"/>
        <v>3530641</v>
      </c>
      <c r="D453" s="64">
        <v>1879</v>
      </c>
      <c r="E453" s="69">
        <f t="shared" si="17"/>
        <v>9.421052631578947</v>
      </c>
      <c r="F453" s="69">
        <v>3.58</v>
      </c>
      <c r="G453" s="69">
        <v>0.2</v>
      </c>
      <c r="H453" s="69">
        <v>0.38</v>
      </c>
      <c r="I453" s="69">
        <v>4.25</v>
      </c>
      <c r="J453" s="69">
        <v>10.22</v>
      </c>
      <c r="K453" s="71">
        <f t="shared" si="18"/>
        <v>0.0425</v>
      </c>
      <c r="L453" s="69">
        <f t="shared" si="19"/>
        <v>8.941176470588236</v>
      </c>
      <c r="M453" s="70" t="str">
        <f t="shared" si="20"/>
        <v>Undervalued</v>
      </c>
      <c r="N453" s="43"/>
      <c r="O453" s="43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49"/>
      <c r="AF453" s="49"/>
      <c r="AG453" s="49"/>
      <c r="AH453" s="49"/>
    </row>
    <row r="454" spans="3:34" ht="0.75" customHeight="1">
      <c r="C454" s="43">
        <f t="shared" si="21"/>
        <v>3534400</v>
      </c>
      <c r="D454" s="64">
        <v>1880</v>
      </c>
      <c r="E454" s="69">
        <f t="shared" si="17"/>
        <v>10.428571428571429</v>
      </c>
      <c r="F454" s="69">
        <v>5.11</v>
      </c>
      <c r="G454" s="69">
        <v>0.26</v>
      </c>
      <c r="H454" s="69">
        <v>0.49</v>
      </c>
      <c r="I454" s="69">
        <v>5.1</v>
      </c>
      <c r="J454" s="69">
        <v>12.33</v>
      </c>
      <c r="K454" s="71">
        <f t="shared" si="18"/>
        <v>0.051</v>
      </c>
      <c r="L454" s="69">
        <f t="shared" si="19"/>
        <v>9.607843137254902</v>
      </c>
      <c r="M454" s="70" t="str">
        <f t="shared" si="20"/>
        <v>Undervalued</v>
      </c>
      <c r="N454" s="43"/>
      <c r="O454" s="43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49"/>
      <c r="AF454" s="49"/>
      <c r="AG454" s="49"/>
      <c r="AH454" s="49"/>
    </row>
    <row r="455" spans="3:34" ht="0.75" customHeight="1">
      <c r="C455" s="43">
        <f t="shared" si="21"/>
        <v>3538161</v>
      </c>
      <c r="D455" s="64">
        <v>1881</v>
      </c>
      <c r="E455" s="69">
        <f t="shared" si="17"/>
        <v>14.068181818181818</v>
      </c>
      <c r="F455" s="69">
        <v>6.19</v>
      </c>
      <c r="G455" s="69">
        <v>0.32</v>
      </c>
      <c r="H455" s="69">
        <v>0.44</v>
      </c>
      <c r="I455" s="69">
        <v>4.79</v>
      </c>
      <c r="J455" s="69">
        <v>11.63</v>
      </c>
      <c r="K455" s="71">
        <f t="shared" si="18"/>
        <v>0.0479</v>
      </c>
      <c r="L455" s="69">
        <f t="shared" si="19"/>
        <v>9.185803757828811</v>
      </c>
      <c r="M455" s="70" t="str">
        <f t="shared" si="20"/>
        <v>Undervalued</v>
      </c>
      <c r="N455" s="43"/>
      <c r="O455" s="43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49"/>
      <c r="AF455" s="49"/>
      <c r="AG455" s="49"/>
      <c r="AH455" s="49"/>
    </row>
    <row r="456" spans="3:34" ht="0.75" customHeight="1">
      <c r="C456" s="43">
        <f t="shared" si="21"/>
        <v>3541924</v>
      </c>
      <c r="D456" s="64">
        <v>1882</v>
      </c>
      <c r="E456" s="69">
        <f t="shared" si="17"/>
        <v>13.767441860465116</v>
      </c>
      <c r="F456" s="69">
        <v>5.92</v>
      </c>
      <c r="G456" s="69">
        <v>0.32</v>
      </c>
      <c r="H456" s="69">
        <v>0.43</v>
      </c>
      <c r="I456" s="69">
        <v>5.26</v>
      </c>
      <c r="J456" s="69">
        <v>12.57</v>
      </c>
      <c r="K456" s="71">
        <f t="shared" si="18"/>
        <v>0.0526</v>
      </c>
      <c r="L456" s="69">
        <f t="shared" si="19"/>
        <v>8.17490494296578</v>
      </c>
      <c r="M456" s="70" t="str">
        <f t="shared" si="20"/>
        <v>Undervalued</v>
      </c>
      <c r="N456" s="43"/>
      <c r="O456" s="43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49"/>
      <c r="AF456" s="49"/>
      <c r="AG456" s="49"/>
      <c r="AH456" s="49"/>
    </row>
    <row r="457" spans="3:34" ht="0.75" customHeight="1">
      <c r="C457" s="43">
        <f t="shared" si="21"/>
        <v>3545689</v>
      </c>
      <c r="D457" s="64">
        <v>1883</v>
      </c>
      <c r="E457" s="69">
        <f t="shared" si="17"/>
        <v>14.524999999999999</v>
      </c>
      <c r="F457" s="69">
        <v>5.81</v>
      </c>
      <c r="G457" s="69">
        <v>0.33</v>
      </c>
      <c r="H457" s="69">
        <v>0.4</v>
      </c>
      <c r="I457" s="69">
        <v>5.35</v>
      </c>
      <c r="J457" s="69">
        <v>12.33</v>
      </c>
      <c r="K457" s="71">
        <f t="shared" si="18"/>
        <v>0.0535</v>
      </c>
      <c r="L457" s="69">
        <f t="shared" si="19"/>
        <v>7.476635514018692</v>
      </c>
      <c r="M457" s="70" t="str">
        <f t="shared" si="20"/>
        <v>Undervalued</v>
      </c>
      <c r="N457" s="43"/>
      <c r="O457" s="43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49"/>
      <c r="AF457" s="49"/>
      <c r="AG457" s="49"/>
      <c r="AH457" s="49"/>
    </row>
    <row r="458" spans="3:34" ht="0.75" customHeight="1">
      <c r="C458" s="43">
        <f t="shared" si="21"/>
        <v>3549456</v>
      </c>
      <c r="D458" s="64">
        <v>1884</v>
      </c>
      <c r="E458" s="69">
        <f t="shared" si="17"/>
        <v>16.709677419354836</v>
      </c>
      <c r="F458" s="69">
        <v>5.18</v>
      </c>
      <c r="G458" s="69">
        <v>0.31</v>
      </c>
      <c r="H458" s="69">
        <v>0.31</v>
      </c>
      <c r="I458" s="69">
        <v>5.65</v>
      </c>
      <c r="J458" s="69">
        <v>11.4</v>
      </c>
      <c r="K458" s="71">
        <f t="shared" si="18"/>
        <v>0.0565</v>
      </c>
      <c r="L458" s="69">
        <f t="shared" si="19"/>
        <v>5.486725663716814</v>
      </c>
      <c r="M458" s="70" t="str">
        <f t="shared" si="20"/>
        <v>Overvalued</v>
      </c>
      <c r="N458" s="43"/>
      <c r="O458" s="43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49"/>
      <c r="AF458" s="49"/>
      <c r="AG458" s="49"/>
      <c r="AH458" s="49"/>
    </row>
    <row r="459" spans="3:34" ht="0.75" customHeight="1">
      <c r="C459" s="43">
        <f t="shared" si="21"/>
        <v>3553225</v>
      </c>
      <c r="D459" s="64">
        <v>1885</v>
      </c>
      <c r="E459" s="69">
        <f t="shared" si="17"/>
        <v>15.703703703703704</v>
      </c>
      <c r="F459" s="69">
        <v>4.24</v>
      </c>
      <c r="G459" s="69">
        <v>0.24</v>
      </c>
      <c r="H459" s="69">
        <v>0.27</v>
      </c>
      <c r="I459" s="69">
        <v>4.22</v>
      </c>
      <c r="J459" s="69">
        <v>10.22</v>
      </c>
      <c r="K459" s="71">
        <f t="shared" si="18"/>
        <v>0.042199999999999994</v>
      </c>
      <c r="L459" s="69">
        <f t="shared" si="19"/>
        <v>6.398104265402845</v>
      </c>
      <c r="M459" s="70" t="str">
        <f t="shared" si="20"/>
        <v>Undervalued</v>
      </c>
      <c r="N459" s="43"/>
      <c r="O459" s="43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49"/>
      <c r="AF459" s="49"/>
      <c r="AG459" s="49"/>
      <c r="AH459" s="49"/>
    </row>
    <row r="460" spans="3:34" ht="0.75" customHeight="1">
      <c r="C460" s="43">
        <f t="shared" si="21"/>
        <v>3556996</v>
      </c>
      <c r="D460" s="64">
        <v>1886</v>
      </c>
      <c r="E460" s="69">
        <f t="shared" si="17"/>
        <v>15.757575757575758</v>
      </c>
      <c r="F460" s="69">
        <v>5.2</v>
      </c>
      <c r="G460" s="69">
        <v>0.22</v>
      </c>
      <c r="H460" s="69">
        <v>0.33</v>
      </c>
      <c r="I460" s="69">
        <v>4.26</v>
      </c>
      <c r="J460" s="69">
        <v>9.87</v>
      </c>
      <c r="K460" s="71">
        <f t="shared" si="18"/>
        <v>0.0426</v>
      </c>
      <c r="L460" s="69">
        <f t="shared" si="19"/>
        <v>7.746478873239437</v>
      </c>
      <c r="M460" s="70" t="str">
        <f t="shared" si="20"/>
        <v>Undervalued</v>
      </c>
      <c r="N460" s="43"/>
      <c r="O460" s="43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49"/>
      <c r="AF460" s="49"/>
      <c r="AG460" s="49"/>
      <c r="AH460" s="49"/>
    </row>
    <row r="461" spans="3:34" ht="0.75" customHeight="1">
      <c r="C461" s="43">
        <f t="shared" si="21"/>
        <v>3560769</v>
      </c>
      <c r="D461" s="64">
        <v>1887</v>
      </c>
      <c r="E461" s="69">
        <f t="shared" si="17"/>
        <v>15.5</v>
      </c>
      <c r="F461" s="69">
        <v>5.58</v>
      </c>
      <c r="G461" s="69">
        <v>0.25</v>
      </c>
      <c r="H461" s="69">
        <v>0.36</v>
      </c>
      <c r="I461" s="69">
        <v>6.11</v>
      </c>
      <c r="J461" s="69">
        <v>9.87</v>
      </c>
      <c r="K461" s="71">
        <f t="shared" si="18"/>
        <v>0.0611</v>
      </c>
      <c r="L461" s="69">
        <f t="shared" si="19"/>
        <v>5.891980360065466</v>
      </c>
      <c r="M461" s="70" t="str">
        <f t="shared" si="20"/>
        <v>Overvalued</v>
      </c>
      <c r="N461" s="43"/>
      <c r="O461" s="43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49"/>
      <c r="AF461" s="49"/>
      <c r="AG461" s="49"/>
      <c r="AH461" s="49"/>
    </row>
    <row r="462" spans="3:34" ht="0.75" customHeight="1">
      <c r="C462" s="43">
        <f aca="true" t="shared" si="22" ref="C462:C477">D462^2</f>
        <v>3564544</v>
      </c>
      <c r="D462" s="64">
        <v>1888</v>
      </c>
      <c r="E462" s="69">
        <f t="shared" si="17"/>
        <v>20.42307692307692</v>
      </c>
      <c r="F462" s="69">
        <v>5.31</v>
      </c>
      <c r="G462" s="69">
        <v>0.23</v>
      </c>
      <c r="H462" s="69">
        <v>0.26</v>
      </c>
      <c r="I462" s="69">
        <v>5.02</v>
      </c>
      <c r="J462" s="69">
        <v>10.34</v>
      </c>
      <c r="K462" s="71">
        <f t="shared" si="18"/>
        <v>0.050199999999999995</v>
      </c>
      <c r="L462" s="69">
        <f t="shared" si="19"/>
        <v>5.179282868525897</v>
      </c>
      <c r="M462" s="70" t="str">
        <f t="shared" si="20"/>
        <v>Undervalued</v>
      </c>
      <c r="N462" s="43"/>
      <c r="O462" s="43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49"/>
      <c r="AF462" s="49"/>
      <c r="AG462" s="49"/>
      <c r="AH462" s="49"/>
    </row>
    <row r="463" spans="3:34" ht="0.75" customHeight="1">
      <c r="C463" s="43">
        <f t="shared" si="22"/>
        <v>3568321</v>
      </c>
      <c r="D463" s="64">
        <v>1889</v>
      </c>
      <c r="E463" s="69">
        <f t="shared" si="17"/>
        <v>17.46666666666667</v>
      </c>
      <c r="F463" s="69">
        <v>5.24</v>
      </c>
      <c r="G463" s="69">
        <v>0.22</v>
      </c>
      <c r="H463" s="69">
        <v>0.3</v>
      </c>
      <c r="I463" s="69">
        <v>4.68</v>
      </c>
      <c r="J463" s="69">
        <v>9.87</v>
      </c>
      <c r="K463" s="71">
        <f t="shared" si="18"/>
        <v>0.046799999999999994</v>
      </c>
      <c r="L463" s="69">
        <f t="shared" si="19"/>
        <v>6.410256410256411</v>
      </c>
      <c r="M463" s="70" t="str">
        <f t="shared" si="20"/>
        <v>Undervalued</v>
      </c>
      <c r="N463" s="43"/>
      <c r="O463" s="43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49"/>
      <c r="AF463" s="49"/>
      <c r="AG463" s="49"/>
      <c r="AH463" s="49"/>
    </row>
    <row r="464" spans="3:34" ht="0.75" customHeight="1">
      <c r="C464" s="43">
        <f t="shared" si="22"/>
        <v>3572100</v>
      </c>
      <c r="D464" s="64">
        <v>1890</v>
      </c>
      <c r="E464" s="69">
        <f t="shared" si="17"/>
        <v>18.551724137931036</v>
      </c>
      <c r="F464" s="69">
        <v>5.38</v>
      </c>
      <c r="G464" s="69">
        <v>0.22</v>
      </c>
      <c r="H464" s="69">
        <v>0.29</v>
      </c>
      <c r="I464" s="69">
        <v>5.41</v>
      </c>
      <c r="J464" s="69">
        <v>9.4</v>
      </c>
      <c r="K464" s="71">
        <f t="shared" si="18"/>
        <v>0.0541</v>
      </c>
      <c r="L464" s="69">
        <f t="shared" si="19"/>
        <v>5.360443622920517</v>
      </c>
      <c r="M464" s="70" t="str">
        <f t="shared" si="20"/>
        <v>Overvalued</v>
      </c>
      <c r="N464" s="43"/>
      <c r="O464" s="43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49"/>
      <c r="AF464" s="49"/>
      <c r="AG464" s="49"/>
      <c r="AH464" s="49"/>
    </row>
    <row r="465" spans="3:34" ht="0.75" customHeight="1">
      <c r="C465" s="43">
        <f t="shared" si="22"/>
        <v>3575881</v>
      </c>
      <c r="D465" s="64">
        <v>1891</v>
      </c>
      <c r="E465" s="69">
        <f t="shared" si="17"/>
        <v>14.235294117647058</v>
      </c>
      <c r="F465" s="69">
        <v>4.84</v>
      </c>
      <c r="G465" s="69">
        <v>0.22</v>
      </c>
      <c r="H465" s="69">
        <v>0.34</v>
      </c>
      <c r="I465" s="69">
        <v>5.97</v>
      </c>
      <c r="J465" s="69">
        <v>9.63</v>
      </c>
      <c r="K465" s="71">
        <f t="shared" si="18"/>
        <v>0.059699999999999996</v>
      </c>
      <c r="L465" s="69">
        <f t="shared" si="19"/>
        <v>5.695142378559464</v>
      </c>
      <c r="M465" s="70" t="str">
        <f t="shared" si="20"/>
        <v>Overvalued</v>
      </c>
      <c r="N465" s="43"/>
      <c r="O465" s="43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</row>
    <row r="466" spans="3:32" ht="0.75" customHeight="1">
      <c r="C466" s="43">
        <f t="shared" si="22"/>
        <v>3579664</v>
      </c>
      <c r="D466" s="64">
        <v>1892</v>
      </c>
      <c r="E466" s="69">
        <f t="shared" si="17"/>
        <v>14.891891891891891</v>
      </c>
      <c r="F466" s="69">
        <v>5.51</v>
      </c>
      <c r="G466" s="69">
        <v>0.24</v>
      </c>
      <c r="H466" s="69">
        <v>0.37</v>
      </c>
      <c r="I466" s="69">
        <v>3.93</v>
      </c>
      <c r="J466" s="69">
        <v>9.05</v>
      </c>
      <c r="K466" s="71">
        <f t="shared" si="18"/>
        <v>0.0393</v>
      </c>
      <c r="L466" s="69">
        <f t="shared" si="19"/>
        <v>9.414758269720101</v>
      </c>
      <c r="M466" s="70" t="str">
        <f t="shared" si="20"/>
        <v>Undervalued</v>
      </c>
      <c r="N466" s="43"/>
      <c r="O466" s="43"/>
      <c r="P466" s="43"/>
      <c r="Q466" s="43"/>
      <c r="R466" s="43"/>
      <c r="S466" s="43"/>
      <c r="T466" s="43"/>
      <c r="W466" s="43"/>
      <c r="X466" s="43"/>
      <c r="Y466" s="43"/>
      <c r="Z466" s="43"/>
      <c r="AA466" s="43"/>
      <c r="AB466" s="43"/>
      <c r="AC466" s="43"/>
      <c r="AF466" s="43"/>
    </row>
    <row r="467" spans="3:32" ht="0.75" customHeight="1">
      <c r="C467" s="43">
        <f t="shared" si="22"/>
        <v>3583449</v>
      </c>
      <c r="D467" s="64">
        <v>1893</v>
      </c>
      <c r="E467" s="69">
        <f t="shared" si="17"/>
        <v>21.576923076923077</v>
      </c>
      <c r="F467" s="69">
        <v>5.61</v>
      </c>
      <c r="G467" s="69">
        <v>0.25</v>
      </c>
      <c r="H467" s="69">
        <v>0.26</v>
      </c>
      <c r="I467" s="69">
        <v>8.52</v>
      </c>
      <c r="J467" s="69">
        <v>9.75</v>
      </c>
      <c r="K467" s="71">
        <f t="shared" si="18"/>
        <v>0.0852</v>
      </c>
      <c r="L467" s="69">
        <f t="shared" si="19"/>
        <v>3.051643192488263</v>
      </c>
      <c r="M467" s="70" t="str">
        <f t="shared" si="20"/>
        <v>Overvalued</v>
      </c>
      <c r="N467" s="43"/>
      <c r="O467" s="43"/>
      <c r="P467" s="43"/>
      <c r="Q467" s="43"/>
      <c r="R467" s="43"/>
      <c r="S467" s="43"/>
      <c r="T467" s="43"/>
      <c r="W467" s="43"/>
      <c r="X467" s="43"/>
      <c r="Y467" s="43"/>
      <c r="Z467" s="43"/>
      <c r="AA467" s="43"/>
      <c r="AB467" s="43"/>
      <c r="AC467" s="43"/>
      <c r="AF467" s="43"/>
    </row>
    <row r="468" spans="3:32" ht="0.75" customHeight="1">
      <c r="C468" s="43">
        <f t="shared" si="22"/>
        <v>3587236</v>
      </c>
      <c r="D468" s="64">
        <v>1894</v>
      </c>
      <c r="E468" s="69">
        <f t="shared" si="17"/>
        <v>27</v>
      </c>
      <c r="F468" s="69">
        <v>4.32</v>
      </c>
      <c r="G468" s="69">
        <v>0.21</v>
      </c>
      <c r="H468" s="69">
        <v>0.16</v>
      </c>
      <c r="I468" s="69">
        <v>3.32</v>
      </c>
      <c r="J468" s="69">
        <v>8.46</v>
      </c>
      <c r="K468" s="71">
        <f t="shared" si="18"/>
        <v>0.0332</v>
      </c>
      <c r="L468" s="69">
        <f t="shared" si="19"/>
        <v>4.819277108433735</v>
      </c>
      <c r="M468" s="70" t="str">
        <f t="shared" si="20"/>
        <v>Undervalued</v>
      </c>
      <c r="N468" s="43"/>
      <c r="O468" s="43"/>
      <c r="P468" s="43"/>
      <c r="Q468" s="43"/>
      <c r="R468" s="43"/>
      <c r="S468" s="43"/>
      <c r="T468" s="43"/>
      <c r="W468" s="43"/>
      <c r="X468" s="43"/>
      <c r="Y468" s="43"/>
      <c r="Z468" s="43"/>
      <c r="AA468" s="43"/>
      <c r="AB468" s="43"/>
      <c r="AC468" s="43"/>
      <c r="AF468" s="43"/>
    </row>
    <row r="469" spans="3:32" ht="0.75" customHeight="1">
      <c r="C469" s="43">
        <f t="shared" si="22"/>
        <v>3591025</v>
      </c>
      <c r="D469" s="64">
        <v>1895</v>
      </c>
      <c r="E469" s="69">
        <f t="shared" si="17"/>
        <v>17</v>
      </c>
      <c r="F469" s="69">
        <v>4.25</v>
      </c>
      <c r="G469" s="69">
        <v>0.19</v>
      </c>
      <c r="H469" s="69">
        <v>0.25</v>
      </c>
      <c r="I469" s="69">
        <v>3.09</v>
      </c>
      <c r="J469" s="69">
        <v>8.11</v>
      </c>
      <c r="K469" s="71">
        <f t="shared" si="18"/>
        <v>0.030899999999999997</v>
      </c>
      <c r="L469" s="69">
        <f t="shared" si="19"/>
        <v>8.090614886731393</v>
      </c>
      <c r="M469" s="70" t="str">
        <f t="shared" si="20"/>
        <v>Undervalued</v>
      </c>
      <c r="N469" s="43"/>
      <c r="O469" s="43"/>
      <c r="P469" s="43"/>
      <c r="Q469" s="43"/>
      <c r="R469" s="43"/>
      <c r="S469" s="43"/>
      <c r="T469" s="43"/>
      <c r="W469" s="43"/>
      <c r="X469" s="43"/>
      <c r="Y469" s="43"/>
      <c r="Z469" s="43"/>
      <c r="AA469" s="43"/>
      <c r="AB469" s="43"/>
      <c r="AC469" s="43"/>
      <c r="AF469" s="43"/>
    </row>
    <row r="470" spans="3:32" ht="0.75" customHeight="1">
      <c r="C470" s="43">
        <f t="shared" si="22"/>
        <v>3594816</v>
      </c>
      <c r="D470" s="64">
        <v>1896</v>
      </c>
      <c r="E470" s="69">
        <f t="shared" si="17"/>
        <v>20.333333333333332</v>
      </c>
      <c r="F470" s="69">
        <v>4.27</v>
      </c>
      <c r="G470" s="69">
        <v>0.18</v>
      </c>
      <c r="H470" s="69">
        <v>0.21</v>
      </c>
      <c r="I470" s="69">
        <v>5.76</v>
      </c>
      <c r="J470" s="69">
        <v>8.22</v>
      </c>
      <c r="K470" s="71">
        <f t="shared" si="18"/>
        <v>0.0576</v>
      </c>
      <c r="L470" s="69">
        <f t="shared" si="19"/>
        <v>3.6458333333333335</v>
      </c>
      <c r="M470" s="70" t="str">
        <f t="shared" si="20"/>
        <v>Overvalued</v>
      </c>
      <c r="N470" s="43"/>
      <c r="O470" s="43"/>
      <c r="P470" s="43"/>
      <c r="Q470" s="43"/>
      <c r="R470" s="43"/>
      <c r="S470" s="43"/>
      <c r="T470" s="43"/>
      <c r="W470" s="43"/>
      <c r="X470" s="43"/>
      <c r="Y470" s="43"/>
      <c r="Z470" s="43"/>
      <c r="AA470" s="43"/>
      <c r="AB470" s="43"/>
      <c r="AC470" s="43"/>
      <c r="AF470" s="43"/>
    </row>
    <row r="471" spans="3:32" ht="0.75" customHeight="1">
      <c r="C471" s="43">
        <f t="shared" si="22"/>
        <v>3598609</v>
      </c>
      <c r="D471" s="64">
        <v>1897</v>
      </c>
      <c r="E471" s="69">
        <f t="shared" si="17"/>
        <v>13.61290322580645</v>
      </c>
      <c r="F471" s="69">
        <v>4.22</v>
      </c>
      <c r="G471" s="69">
        <v>0.18</v>
      </c>
      <c r="H471" s="69">
        <v>0.31</v>
      </c>
      <c r="I471" s="69">
        <v>3.44</v>
      </c>
      <c r="J471" s="69">
        <v>7.99</v>
      </c>
      <c r="K471" s="71">
        <f t="shared" si="18"/>
        <v>0.0344</v>
      </c>
      <c r="L471" s="69">
        <f t="shared" si="19"/>
        <v>9.011627906976743</v>
      </c>
      <c r="M471" s="70" t="str">
        <f t="shared" si="20"/>
        <v>Undervalued</v>
      </c>
      <c r="N471" s="43"/>
      <c r="O471" s="43"/>
      <c r="P471" s="43"/>
      <c r="Q471" s="43"/>
      <c r="R471" s="43"/>
      <c r="S471" s="43"/>
      <c r="T471" s="43"/>
      <c r="W471" s="43"/>
      <c r="X471" s="43"/>
      <c r="Y471" s="43"/>
      <c r="Z471" s="43"/>
      <c r="AA471" s="43"/>
      <c r="AB471" s="43"/>
      <c r="AC471" s="43"/>
      <c r="AF471" s="43"/>
    </row>
    <row r="472" spans="3:32" ht="0.75" customHeight="1">
      <c r="C472" s="43">
        <f t="shared" si="22"/>
        <v>3602404</v>
      </c>
      <c r="D472" s="64">
        <v>1898</v>
      </c>
      <c r="E472" s="69">
        <f t="shared" si="17"/>
        <v>13.942857142857143</v>
      </c>
      <c r="F472" s="69">
        <v>4.88</v>
      </c>
      <c r="G472" s="69">
        <v>0.2</v>
      </c>
      <c r="H472" s="69">
        <v>0.35</v>
      </c>
      <c r="I472" s="69">
        <v>3.55</v>
      </c>
      <c r="J472" s="69">
        <v>8.22</v>
      </c>
      <c r="K472" s="71">
        <f t="shared" si="18"/>
        <v>0.0355</v>
      </c>
      <c r="L472" s="69">
        <f t="shared" si="19"/>
        <v>9.859154929577466</v>
      </c>
      <c r="M472" s="70" t="str">
        <f t="shared" si="20"/>
        <v>Undervalued</v>
      </c>
      <c r="N472" s="43"/>
      <c r="O472" s="43"/>
      <c r="P472" s="43"/>
      <c r="Q472" s="43"/>
      <c r="R472" s="43"/>
      <c r="S472" s="43"/>
      <c r="T472" s="43"/>
      <c r="W472" s="43"/>
      <c r="X472" s="43"/>
      <c r="Y472" s="43"/>
      <c r="Z472" s="43"/>
      <c r="AA472" s="43"/>
      <c r="AB472" s="43"/>
      <c r="AC472" s="43"/>
      <c r="AF472" s="43"/>
    </row>
    <row r="473" spans="3:32" ht="0.75" customHeight="1">
      <c r="C473" s="43">
        <f t="shared" si="22"/>
        <v>3606201</v>
      </c>
      <c r="D473" s="64">
        <v>1899</v>
      </c>
      <c r="E473" s="69">
        <f t="shared" si="17"/>
        <v>12.666666666666668</v>
      </c>
      <c r="F473" s="69">
        <v>6.08</v>
      </c>
      <c r="G473" s="69">
        <v>0.21</v>
      </c>
      <c r="H473" s="69">
        <v>0.48</v>
      </c>
      <c r="I473" s="69">
        <v>3.36</v>
      </c>
      <c r="J473" s="69">
        <v>8.34</v>
      </c>
      <c r="K473" s="71">
        <f t="shared" si="18"/>
        <v>0.0336</v>
      </c>
      <c r="L473" s="69">
        <f t="shared" si="19"/>
        <v>14.285714285714286</v>
      </c>
      <c r="M473" s="70" t="str">
        <f t="shared" si="20"/>
        <v>Undervalued</v>
      </c>
      <c r="N473" s="43"/>
      <c r="O473" s="43"/>
      <c r="P473" s="43"/>
      <c r="Q473" s="43"/>
      <c r="R473" s="43"/>
      <c r="S473" s="43"/>
      <c r="T473" s="43"/>
      <c r="W473" s="43"/>
      <c r="X473" s="43"/>
      <c r="Y473" s="43"/>
      <c r="Z473" s="43"/>
      <c r="AA473" s="43"/>
      <c r="AB473" s="43"/>
      <c r="AC473" s="43"/>
      <c r="AF473" s="43"/>
    </row>
    <row r="474" spans="3:32" ht="0.75" customHeight="1">
      <c r="C474" s="43">
        <f t="shared" si="22"/>
        <v>3610000</v>
      </c>
      <c r="D474" s="64">
        <v>1900</v>
      </c>
      <c r="E474" s="69">
        <f t="shared" si="17"/>
        <v>12.708333333333334</v>
      </c>
      <c r="F474" s="69">
        <v>6.1</v>
      </c>
      <c r="G474" s="69">
        <v>0.3</v>
      </c>
      <c r="H474" s="69">
        <v>0.48</v>
      </c>
      <c r="I474" s="69">
        <v>4.64</v>
      </c>
      <c r="J474" s="69">
        <v>9.75</v>
      </c>
      <c r="K474" s="71">
        <f t="shared" si="18"/>
        <v>0.0464</v>
      </c>
      <c r="L474" s="69">
        <f t="shared" si="19"/>
        <v>10.344827586206897</v>
      </c>
      <c r="M474" s="70" t="str">
        <f t="shared" si="20"/>
        <v>Undervalued</v>
      </c>
      <c r="N474" s="43"/>
      <c r="O474" s="43"/>
      <c r="P474" s="43"/>
      <c r="Q474" s="43"/>
      <c r="R474" s="43"/>
      <c r="S474" s="43"/>
      <c r="T474" s="43"/>
      <c r="W474" s="43"/>
      <c r="X474" s="43"/>
      <c r="Y474" s="43"/>
      <c r="Z474" s="43"/>
      <c r="AA474" s="43"/>
      <c r="AB474" s="43"/>
      <c r="AC474" s="43"/>
      <c r="AF474" s="43"/>
    </row>
    <row r="475" spans="3:32" ht="0.75" customHeight="1">
      <c r="C475" s="43">
        <f t="shared" si="22"/>
        <v>3613801</v>
      </c>
      <c r="D475" s="64">
        <v>1901</v>
      </c>
      <c r="E475" s="69">
        <f t="shared" si="17"/>
        <v>14.14</v>
      </c>
      <c r="F475" s="69">
        <v>7.07</v>
      </c>
      <c r="G475" s="69">
        <v>0.32</v>
      </c>
      <c r="H475" s="69">
        <v>0.5</v>
      </c>
      <c r="I475" s="69">
        <v>4.3</v>
      </c>
      <c r="J475" s="69">
        <v>9.52</v>
      </c>
      <c r="K475" s="71">
        <f t="shared" si="18"/>
        <v>0.043</v>
      </c>
      <c r="L475" s="69">
        <f t="shared" si="19"/>
        <v>11.627906976744187</v>
      </c>
      <c r="M475" s="70" t="str">
        <f t="shared" si="20"/>
        <v>Undervalued</v>
      </c>
      <c r="N475" s="43"/>
      <c r="O475" s="43"/>
      <c r="P475" s="43"/>
      <c r="Q475" s="43"/>
      <c r="R475" s="43"/>
      <c r="S475" s="43"/>
      <c r="T475" s="43"/>
      <c r="W475" s="43"/>
      <c r="X475" s="43"/>
      <c r="Y475" s="43"/>
      <c r="Z475" s="43"/>
      <c r="AA475" s="43"/>
      <c r="AB475" s="43"/>
      <c r="AC475" s="43"/>
      <c r="AF475" s="43"/>
    </row>
    <row r="476" spans="3:32" ht="0.75" customHeight="1">
      <c r="C476" s="43">
        <f t="shared" si="22"/>
        <v>3617604</v>
      </c>
      <c r="D476" s="64">
        <v>1902</v>
      </c>
      <c r="E476" s="69">
        <f t="shared" si="17"/>
        <v>12.888888888888888</v>
      </c>
      <c r="F476" s="69">
        <v>8.12</v>
      </c>
      <c r="G476" s="69">
        <v>0.33</v>
      </c>
      <c r="H476" s="69">
        <v>0.63</v>
      </c>
      <c r="I476" s="69">
        <v>4.72</v>
      </c>
      <c r="J476" s="69">
        <v>9.75</v>
      </c>
      <c r="K476" s="71">
        <f t="shared" si="18"/>
        <v>0.0472</v>
      </c>
      <c r="L476" s="69">
        <f t="shared" si="19"/>
        <v>13.347457627118644</v>
      </c>
      <c r="M476" s="70" t="str">
        <f t="shared" si="20"/>
        <v>Undervalued</v>
      </c>
      <c r="N476" s="43"/>
      <c r="O476" s="43"/>
      <c r="P476" s="43"/>
      <c r="Q476" s="43"/>
      <c r="R476" s="43"/>
      <c r="S476" s="43"/>
      <c r="T476" s="43"/>
      <c r="W476" s="43"/>
      <c r="X476" s="43"/>
      <c r="Y476" s="43"/>
      <c r="Z476" s="43"/>
      <c r="AA476" s="43"/>
      <c r="AB476" s="43"/>
      <c r="AC476" s="43"/>
      <c r="AF476" s="43"/>
    </row>
    <row r="477" spans="3:32" ht="0.75" customHeight="1">
      <c r="C477" s="43">
        <f t="shared" si="22"/>
        <v>3621409</v>
      </c>
      <c r="D477" s="64">
        <v>1903</v>
      </c>
      <c r="E477" s="69">
        <f aca="true" t="shared" si="23" ref="E477:E508">F477/H477</f>
        <v>15.962264150943398</v>
      </c>
      <c r="F477" s="69">
        <v>8.46</v>
      </c>
      <c r="G477" s="69">
        <v>0.35</v>
      </c>
      <c r="H477" s="69">
        <v>0.53</v>
      </c>
      <c r="I477" s="69">
        <v>5.5</v>
      </c>
      <c r="J477" s="69">
        <v>10.69</v>
      </c>
      <c r="K477" s="71">
        <f aca="true" t="shared" si="24" ref="K477:K508">I477/100</f>
        <v>0.055</v>
      </c>
      <c r="L477" s="69">
        <f aca="true" t="shared" si="25" ref="L477:L508">H477/K477</f>
        <v>9.636363636363637</v>
      </c>
      <c r="M477" s="70" t="str">
        <f aca="true" t="shared" si="26" ref="M477:M508">IF(L477&gt;I477,"Undervalued","Overvalued")</f>
        <v>Undervalued</v>
      </c>
      <c r="N477" s="43"/>
      <c r="O477" s="43"/>
      <c r="P477" s="43"/>
      <c r="Q477" s="43"/>
      <c r="R477" s="43"/>
      <c r="S477" s="43"/>
      <c r="T477" s="43"/>
      <c r="W477" s="43"/>
      <c r="X477" s="43"/>
      <c r="Y477" s="43"/>
      <c r="Z477" s="43"/>
      <c r="AA477" s="43"/>
      <c r="AB477" s="43"/>
      <c r="AC477" s="43"/>
      <c r="AF477" s="43"/>
    </row>
    <row r="478" spans="3:32" ht="0.75" customHeight="1">
      <c r="C478" s="43">
        <f aca="true" t="shared" si="27" ref="C478:C493">D478^2</f>
        <v>3625216</v>
      </c>
      <c r="D478" s="64">
        <v>1904</v>
      </c>
      <c r="E478" s="69">
        <f t="shared" si="23"/>
        <v>13.63265306122449</v>
      </c>
      <c r="F478" s="69">
        <v>6.68</v>
      </c>
      <c r="G478" s="69">
        <v>0.31</v>
      </c>
      <c r="H478" s="69">
        <v>0.49</v>
      </c>
      <c r="I478" s="69">
        <v>4.34</v>
      </c>
      <c r="J478" s="69">
        <v>10.22</v>
      </c>
      <c r="K478" s="71">
        <f t="shared" si="24"/>
        <v>0.0434</v>
      </c>
      <c r="L478" s="69">
        <f t="shared" si="25"/>
        <v>11.29032258064516</v>
      </c>
      <c r="M478" s="70" t="str">
        <f t="shared" si="26"/>
        <v>Undervalued</v>
      </c>
      <c r="N478" s="43"/>
      <c r="O478" s="43"/>
      <c r="P478" s="43"/>
      <c r="Q478" s="43"/>
      <c r="R478" s="43"/>
      <c r="S478" s="43"/>
      <c r="T478" s="43"/>
      <c r="W478" s="43"/>
      <c r="X478" s="43"/>
      <c r="Y478" s="43"/>
      <c r="Z478" s="43"/>
      <c r="AA478" s="43"/>
      <c r="AB478" s="43"/>
      <c r="AC478" s="43"/>
      <c r="AF478" s="43"/>
    </row>
    <row r="479" spans="3:32" ht="0.75" customHeight="1">
      <c r="C479" s="43">
        <f t="shared" si="27"/>
        <v>3629025</v>
      </c>
      <c r="D479" s="64">
        <v>1905</v>
      </c>
      <c r="E479" s="69">
        <f t="shared" si="23"/>
        <v>12.582089552238806</v>
      </c>
      <c r="F479" s="69">
        <v>8.43</v>
      </c>
      <c r="G479" s="69">
        <v>0.33</v>
      </c>
      <c r="H479" s="69">
        <v>0.67</v>
      </c>
      <c r="I479" s="69">
        <v>4.17</v>
      </c>
      <c r="J479" s="69">
        <v>10.46</v>
      </c>
      <c r="K479" s="71">
        <f t="shared" si="24"/>
        <v>0.0417</v>
      </c>
      <c r="L479" s="69">
        <f t="shared" si="25"/>
        <v>16.06714628297362</v>
      </c>
      <c r="M479" s="70" t="str">
        <f t="shared" si="26"/>
        <v>Undervalued</v>
      </c>
      <c r="N479" s="43"/>
      <c r="O479" s="43"/>
      <c r="P479" s="43"/>
      <c r="Q479" s="43"/>
      <c r="R479" s="43"/>
      <c r="S479" s="43"/>
      <c r="T479" s="43"/>
      <c r="W479" s="43"/>
      <c r="X479" s="43"/>
      <c r="Y479" s="43"/>
      <c r="Z479" s="43"/>
      <c r="AA479" s="43"/>
      <c r="AB479" s="43"/>
      <c r="AC479" s="43"/>
      <c r="AF479" s="43"/>
    </row>
    <row r="480" spans="3:32" ht="0.75" customHeight="1">
      <c r="C480" s="43">
        <f t="shared" si="27"/>
        <v>3632836</v>
      </c>
      <c r="D480" s="64">
        <v>1906</v>
      </c>
      <c r="E480" s="69">
        <f t="shared" si="23"/>
        <v>12.986842105263158</v>
      </c>
      <c r="F480" s="69">
        <v>9.87</v>
      </c>
      <c r="G480" s="69">
        <v>0.4</v>
      </c>
      <c r="H480" s="69">
        <v>0.76</v>
      </c>
      <c r="I480" s="69">
        <v>5.47</v>
      </c>
      <c r="J480" s="69">
        <v>10.46</v>
      </c>
      <c r="K480" s="71">
        <f t="shared" si="24"/>
        <v>0.0547</v>
      </c>
      <c r="L480" s="69">
        <f t="shared" si="25"/>
        <v>13.893967093235831</v>
      </c>
      <c r="M480" s="70" t="str">
        <f t="shared" si="26"/>
        <v>Undervalued</v>
      </c>
      <c r="N480" s="43"/>
      <c r="O480" s="43"/>
      <c r="P480" s="43"/>
      <c r="Q480" s="43"/>
      <c r="R480" s="43"/>
      <c r="S480" s="43"/>
      <c r="T480" s="43"/>
      <c r="W480" s="43"/>
      <c r="X480" s="43"/>
      <c r="Y480" s="43"/>
      <c r="Z480" s="43"/>
      <c r="AA480" s="43"/>
      <c r="AB480" s="43"/>
      <c r="AC480" s="43"/>
      <c r="AF480" s="43"/>
    </row>
    <row r="481" spans="3:32" ht="0.75" customHeight="1">
      <c r="C481" s="43">
        <f t="shared" si="27"/>
        <v>3636649</v>
      </c>
      <c r="D481" s="64">
        <v>1907</v>
      </c>
      <c r="E481" s="69">
        <f t="shared" si="23"/>
        <v>14.484848484848484</v>
      </c>
      <c r="F481" s="69">
        <v>9.56</v>
      </c>
      <c r="G481" s="69">
        <v>0.44</v>
      </c>
      <c r="H481" s="69">
        <v>0.66</v>
      </c>
      <c r="I481" s="69">
        <v>6.23</v>
      </c>
      <c r="J481" s="69">
        <v>10.93</v>
      </c>
      <c r="K481" s="71">
        <f t="shared" si="24"/>
        <v>0.0623</v>
      </c>
      <c r="L481" s="69">
        <f t="shared" si="25"/>
        <v>10.593900481540931</v>
      </c>
      <c r="M481" s="70" t="str">
        <f t="shared" si="26"/>
        <v>Undervalued</v>
      </c>
      <c r="N481" s="43"/>
      <c r="O481" s="43"/>
      <c r="P481" s="43"/>
      <c r="Q481" s="43"/>
      <c r="R481" s="43"/>
      <c r="S481" s="43"/>
      <c r="T481" s="43"/>
      <c r="W481" s="43"/>
      <c r="X481" s="43"/>
      <c r="Y481" s="43"/>
      <c r="Z481" s="43"/>
      <c r="AA481" s="43"/>
      <c r="AB481" s="43"/>
      <c r="AC481" s="43"/>
      <c r="AF481" s="43"/>
    </row>
    <row r="482" spans="3:32" ht="0.75" customHeight="1">
      <c r="C482" s="43">
        <f t="shared" si="27"/>
        <v>3640464</v>
      </c>
      <c r="D482" s="64">
        <v>1908</v>
      </c>
      <c r="E482" s="69">
        <f t="shared" si="23"/>
        <v>11.810344827586206</v>
      </c>
      <c r="F482" s="69">
        <v>6.85</v>
      </c>
      <c r="G482" s="69">
        <v>0.4</v>
      </c>
      <c r="H482" s="69">
        <v>0.58</v>
      </c>
      <c r="I482" s="69">
        <v>5.32</v>
      </c>
      <c r="J482" s="69">
        <v>10.69</v>
      </c>
      <c r="K482" s="71">
        <f t="shared" si="24"/>
        <v>0.053200000000000004</v>
      </c>
      <c r="L482" s="69">
        <f t="shared" si="25"/>
        <v>10.902255639097742</v>
      </c>
      <c r="M482" s="70" t="str">
        <f t="shared" si="26"/>
        <v>Undervalued</v>
      </c>
      <c r="N482" s="43"/>
      <c r="O482" s="43"/>
      <c r="P482" s="43"/>
      <c r="Q482" s="43"/>
      <c r="R482" s="43"/>
      <c r="S482" s="43"/>
      <c r="T482" s="43"/>
      <c r="W482" s="43"/>
      <c r="X482" s="43"/>
      <c r="Y482" s="43"/>
      <c r="Z482" s="43"/>
      <c r="AA482" s="43"/>
      <c r="AB482" s="43"/>
      <c r="AC482" s="43"/>
      <c r="AF482" s="43"/>
    </row>
    <row r="483" spans="3:32" ht="0.75" customHeight="1">
      <c r="C483" s="43">
        <f t="shared" si="27"/>
        <v>3644281</v>
      </c>
      <c r="D483" s="64">
        <v>1909</v>
      </c>
      <c r="E483" s="69">
        <f t="shared" si="23"/>
        <v>11.921052631578949</v>
      </c>
      <c r="F483" s="69">
        <v>9.06</v>
      </c>
      <c r="G483" s="69">
        <v>0.44</v>
      </c>
      <c r="H483" s="69">
        <v>0.76</v>
      </c>
      <c r="I483" s="69">
        <v>3.65</v>
      </c>
      <c r="J483" s="69">
        <v>11.04</v>
      </c>
      <c r="K483" s="71">
        <f t="shared" si="24"/>
        <v>0.0365</v>
      </c>
      <c r="L483" s="69">
        <f t="shared" si="25"/>
        <v>20.82191780821918</v>
      </c>
      <c r="M483" s="70" t="str">
        <f t="shared" si="26"/>
        <v>Undervalued</v>
      </c>
      <c r="N483" s="43"/>
      <c r="O483" s="43"/>
      <c r="P483" s="43"/>
      <c r="Q483" s="43"/>
      <c r="R483" s="43"/>
      <c r="S483" s="43"/>
      <c r="T483" s="43"/>
      <c r="W483" s="43"/>
      <c r="X483" s="43"/>
      <c r="Y483" s="43"/>
      <c r="Z483" s="43"/>
      <c r="AA483" s="43"/>
      <c r="AB483" s="43"/>
      <c r="AC483" s="43"/>
      <c r="AF483" s="43"/>
    </row>
    <row r="484" spans="3:32" ht="0.75" customHeight="1">
      <c r="C484" s="43">
        <f t="shared" si="27"/>
        <v>3648100</v>
      </c>
      <c r="D484" s="64">
        <v>1910</v>
      </c>
      <c r="E484" s="69">
        <f t="shared" si="23"/>
        <v>13.808219178082192</v>
      </c>
      <c r="F484" s="69">
        <v>10.08</v>
      </c>
      <c r="G484" s="69">
        <v>0.47</v>
      </c>
      <c r="H484" s="69">
        <v>0.73</v>
      </c>
      <c r="I484" s="69">
        <v>5.26</v>
      </c>
      <c r="J484" s="69">
        <v>12.22</v>
      </c>
      <c r="K484" s="71">
        <f t="shared" si="24"/>
        <v>0.0526</v>
      </c>
      <c r="L484" s="69">
        <f t="shared" si="25"/>
        <v>13.878326996197718</v>
      </c>
      <c r="M484" s="70" t="str">
        <f t="shared" si="26"/>
        <v>Undervalued</v>
      </c>
      <c r="N484" s="43"/>
      <c r="O484" s="43"/>
      <c r="P484" s="43"/>
      <c r="Q484" s="43"/>
      <c r="R484" s="43"/>
      <c r="S484" s="43"/>
      <c r="T484" s="43"/>
      <c r="W484" s="43"/>
      <c r="X484" s="43"/>
      <c r="Y484" s="43"/>
      <c r="Z484" s="43"/>
      <c r="AA484" s="43"/>
      <c r="AB484" s="43"/>
      <c r="AC484" s="43"/>
      <c r="AF484" s="43"/>
    </row>
    <row r="485" spans="3:32" ht="0.75" customHeight="1">
      <c r="C485" s="43">
        <f t="shared" si="27"/>
        <v>3651921</v>
      </c>
      <c r="D485" s="64">
        <v>1911</v>
      </c>
      <c r="E485" s="69">
        <f t="shared" si="23"/>
        <v>15.711864406779661</v>
      </c>
      <c r="F485" s="69">
        <v>9.27</v>
      </c>
      <c r="G485" s="69">
        <v>0.47</v>
      </c>
      <c r="H485" s="69">
        <v>0.59</v>
      </c>
      <c r="I485" s="69">
        <v>4</v>
      </c>
      <c r="J485" s="69">
        <v>11.4</v>
      </c>
      <c r="K485" s="71">
        <f t="shared" si="24"/>
        <v>0.04</v>
      </c>
      <c r="L485" s="69">
        <f t="shared" si="25"/>
        <v>14.749999999999998</v>
      </c>
      <c r="M485" s="70" t="str">
        <f t="shared" si="26"/>
        <v>Undervalued</v>
      </c>
      <c r="N485" s="43"/>
      <c r="O485" s="43"/>
      <c r="P485" s="43"/>
      <c r="Q485" s="43"/>
      <c r="R485" s="43"/>
      <c r="S485" s="43"/>
      <c r="T485" s="43"/>
      <c r="W485" s="43"/>
      <c r="X485" s="43"/>
      <c r="Y485" s="43"/>
      <c r="Z485" s="43"/>
      <c r="AA485" s="43"/>
      <c r="AB485" s="43"/>
      <c r="AC485" s="43"/>
      <c r="AF485" s="43"/>
    </row>
    <row r="486" spans="3:32" ht="0.75" customHeight="1">
      <c r="C486" s="43">
        <f t="shared" si="27"/>
        <v>3655744</v>
      </c>
      <c r="D486" s="64">
        <v>1912</v>
      </c>
      <c r="E486" s="69">
        <f t="shared" si="23"/>
        <v>13.028571428571428</v>
      </c>
      <c r="F486" s="69">
        <v>9.12</v>
      </c>
      <c r="G486" s="69">
        <v>0.48</v>
      </c>
      <c r="H486" s="69">
        <v>0.7</v>
      </c>
      <c r="I486" s="69">
        <v>4.35</v>
      </c>
      <c r="J486" s="69">
        <v>11.28</v>
      </c>
      <c r="K486" s="71">
        <f t="shared" si="24"/>
        <v>0.0435</v>
      </c>
      <c r="L486" s="69">
        <f t="shared" si="25"/>
        <v>16.091954022988507</v>
      </c>
      <c r="M486" s="70" t="str">
        <f t="shared" si="26"/>
        <v>Undervalued</v>
      </c>
      <c r="N486" s="43"/>
      <c r="O486" s="43"/>
      <c r="P486" s="43"/>
      <c r="Q486" s="43"/>
      <c r="R486" s="43"/>
      <c r="S486" s="43"/>
      <c r="T486" s="43"/>
      <c r="W486" s="43"/>
      <c r="X486" s="43"/>
      <c r="Y486" s="43"/>
      <c r="Z486" s="43"/>
      <c r="AA486" s="43"/>
      <c r="AB486" s="43"/>
      <c r="AC486" s="43"/>
      <c r="AF486" s="43"/>
    </row>
    <row r="487" spans="3:32" ht="0.75" customHeight="1">
      <c r="C487" s="43">
        <f t="shared" si="27"/>
        <v>3659569</v>
      </c>
      <c r="D487" s="64">
        <v>1913</v>
      </c>
      <c r="E487" s="69">
        <f t="shared" si="23"/>
        <v>14.761904761904763</v>
      </c>
      <c r="F487" s="69">
        <v>9.3</v>
      </c>
      <c r="G487" s="69">
        <v>0.48</v>
      </c>
      <c r="H487" s="69">
        <v>0.63</v>
      </c>
      <c r="I487" s="69">
        <v>5.65</v>
      </c>
      <c r="J487" s="69">
        <v>12.1</v>
      </c>
      <c r="K487" s="71">
        <f t="shared" si="24"/>
        <v>0.0565</v>
      </c>
      <c r="L487" s="69">
        <f t="shared" si="25"/>
        <v>11.150442477876107</v>
      </c>
      <c r="M487" s="70" t="str">
        <f t="shared" si="26"/>
        <v>Undervalued</v>
      </c>
      <c r="N487" s="43"/>
      <c r="O487" s="43"/>
      <c r="P487" s="43"/>
      <c r="Q487" s="43"/>
      <c r="R487" s="43"/>
      <c r="S487" s="43"/>
      <c r="T487" s="43"/>
      <c r="W487" s="43"/>
      <c r="X487" s="43"/>
      <c r="Y487" s="43"/>
      <c r="Z487" s="43"/>
      <c r="AA487" s="43"/>
      <c r="AB487" s="43"/>
      <c r="AC487" s="43"/>
      <c r="AF487" s="43"/>
    </row>
    <row r="488" spans="3:32" ht="0.75" customHeight="1">
      <c r="C488" s="43">
        <f t="shared" si="27"/>
        <v>3663396</v>
      </c>
      <c r="D488" s="64">
        <v>1914</v>
      </c>
      <c r="E488" s="69">
        <f t="shared" si="23"/>
        <v>16.096153846153843</v>
      </c>
      <c r="F488" s="69">
        <v>8.37</v>
      </c>
      <c r="G488" s="69">
        <v>0.42</v>
      </c>
      <c r="H488" s="69">
        <v>0.52</v>
      </c>
      <c r="I488" s="69">
        <v>4.64</v>
      </c>
      <c r="J488" s="69">
        <v>11.8</v>
      </c>
      <c r="K488" s="71">
        <f t="shared" si="24"/>
        <v>0.0464</v>
      </c>
      <c r="L488" s="69">
        <f t="shared" si="25"/>
        <v>11.206896551724139</v>
      </c>
      <c r="M488" s="70" t="str">
        <f t="shared" si="26"/>
        <v>Undervalued</v>
      </c>
      <c r="N488" s="43"/>
      <c r="O488" s="43"/>
      <c r="P488" s="43"/>
      <c r="Q488" s="43"/>
      <c r="R488" s="43"/>
      <c r="S488" s="43"/>
      <c r="T488" s="43"/>
      <c r="W488" s="43"/>
      <c r="X488" s="43"/>
      <c r="Y488" s="43"/>
      <c r="Z488" s="43"/>
      <c r="AA488" s="43"/>
      <c r="AB488" s="43"/>
      <c r="AC488" s="43"/>
      <c r="AF488" s="43"/>
    </row>
    <row r="489" spans="3:32" ht="0.75" customHeight="1">
      <c r="C489" s="43">
        <f t="shared" si="27"/>
        <v>3667225</v>
      </c>
      <c r="D489" s="64">
        <v>1915</v>
      </c>
      <c r="E489" s="69">
        <f t="shared" si="23"/>
        <v>8.5</v>
      </c>
      <c r="F489" s="69">
        <v>7.48</v>
      </c>
      <c r="G489" s="69">
        <v>0.43</v>
      </c>
      <c r="H489" s="69">
        <v>0.88</v>
      </c>
      <c r="I489" s="69">
        <v>3.65</v>
      </c>
      <c r="J489" s="69">
        <v>11.8</v>
      </c>
      <c r="K489" s="71">
        <f t="shared" si="24"/>
        <v>0.0365</v>
      </c>
      <c r="L489" s="69">
        <f t="shared" si="25"/>
        <v>24.10958904109589</v>
      </c>
      <c r="M489" s="70" t="str">
        <f t="shared" si="26"/>
        <v>Undervalued</v>
      </c>
      <c r="N489" s="43"/>
      <c r="O489" s="43"/>
      <c r="P489" s="43"/>
      <c r="Q489" s="43"/>
      <c r="R489" s="43"/>
      <c r="S489" s="43"/>
      <c r="T489" s="43"/>
      <c r="W489" s="43"/>
      <c r="X489" s="43"/>
      <c r="Y489" s="43"/>
      <c r="Z489" s="43"/>
      <c r="AA489" s="43"/>
      <c r="AB489" s="43"/>
      <c r="AC489" s="43"/>
      <c r="AF489" s="43"/>
    </row>
    <row r="490" spans="3:32" ht="0.75" customHeight="1">
      <c r="C490" s="43">
        <f t="shared" si="27"/>
        <v>3671056</v>
      </c>
      <c r="D490" s="64">
        <v>1916</v>
      </c>
      <c r="E490" s="69">
        <f t="shared" si="23"/>
        <v>6.098039215686274</v>
      </c>
      <c r="F490" s="69">
        <v>9.33</v>
      </c>
      <c r="G490" s="69">
        <v>0.56</v>
      </c>
      <c r="H490" s="69">
        <v>1.53</v>
      </c>
      <c r="I490" s="69">
        <v>3.64</v>
      </c>
      <c r="J490" s="69">
        <v>13.3</v>
      </c>
      <c r="K490" s="71">
        <f t="shared" si="24"/>
        <v>0.0364</v>
      </c>
      <c r="L490" s="69">
        <f t="shared" si="25"/>
        <v>42.03296703296703</v>
      </c>
      <c r="M490" s="70" t="str">
        <f t="shared" si="26"/>
        <v>Undervalued</v>
      </c>
      <c r="N490" s="43"/>
      <c r="O490" s="43"/>
      <c r="P490" s="43"/>
      <c r="Q490" s="43"/>
      <c r="R490" s="43"/>
      <c r="S490" s="43"/>
      <c r="T490" s="43"/>
      <c r="W490" s="43"/>
      <c r="X490" s="43"/>
      <c r="Y490" s="43"/>
      <c r="Z490" s="43"/>
      <c r="AA490" s="43"/>
      <c r="AB490" s="43"/>
      <c r="AC490" s="43"/>
      <c r="AF490" s="43"/>
    </row>
    <row r="491" spans="3:32" ht="0.75" customHeight="1">
      <c r="C491" s="43">
        <f t="shared" si="27"/>
        <v>3674889</v>
      </c>
      <c r="D491" s="64">
        <v>1917</v>
      </c>
      <c r="E491" s="69">
        <f t="shared" si="23"/>
        <v>7.4765625</v>
      </c>
      <c r="F491" s="69">
        <v>9.57</v>
      </c>
      <c r="G491" s="69">
        <v>0.69</v>
      </c>
      <c r="H491" s="69">
        <v>1.28</v>
      </c>
      <c r="I491" s="69">
        <v>4.25</v>
      </c>
      <c r="J491" s="69">
        <v>17.6</v>
      </c>
      <c r="K491" s="71">
        <f t="shared" si="24"/>
        <v>0.0425</v>
      </c>
      <c r="L491" s="69">
        <f t="shared" si="25"/>
        <v>30.11764705882353</v>
      </c>
      <c r="M491" s="70" t="str">
        <f t="shared" si="26"/>
        <v>Undervalued</v>
      </c>
      <c r="N491" s="43"/>
      <c r="O491" s="43"/>
      <c r="P491" s="43"/>
      <c r="Q491" s="43"/>
      <c r="R491" s="43"/>
      <c r="S491" s="43"/>
      <c r="T491" s="43"/>
      <c r="W491" s="43"/>
      <c r="X491" s="43"/>
      <c r="Y491" s="43"/>
      <c r="Z491" s="43"/>
      <c r="AA491" s="43"/>
      <c r="AB491" s="43"/>
      <c r="AC491" s="43"/>
      <c r="AF491" s="43"/>
    </row>
    <row r="492" spans="3:32" ht="0.75" customHeight="1">
      <c r="C492" s="43">
        <f t="shared" si="27"/>
        <v>3678724</v>
      </c>
      <c r="D492" s="64">
        <v>1918</v>
      </c>
      <c r="E492" s="69">
        <f t="shared" si="23"/>
        <v>7.282828282828283</v>
      </c>
      <c r="F492" s="69">
        <v>7.21</v>
      </c>
      <c r="G492" s="69">
        <v>0.57</v>
      </c>
      <c r="H492" s="69">
        <v>0.99</v>
      </c>
      <c r="I492" s="69">
        <v>5.98</v>
      </c>
      <c r="J492" s="69">
        <v>21.6</v>
      </c>
      <c r="K492" s="71">
        <f t="shared" si="24"/>
        <v>0.059800000000000006</v>
      </c>
      <c r="L492" s="69">
        <f t="shared" si="25"/>
        <v>16.55518394648829</v>
      </c>
      <c r="M492" s="70" t="str">
        <f t="shared" si="26"/>
        <v>Undervalued</v>
      </c>
      <c r="N492" s="43"/>
      <c r="O492" s="43"/>
      <c r="P492" s="43"/>
      <c r="Q492" s="43"/>
      <c r="R492" s="43"/>
      <c r="S492" s="43"/>
      <c r="T492" s="43"/>
      <c r="W492" s="43"/>
      <c r="X492" s="43"/>
      <c r="Y492" s="43"/>
      <c r="Z492" s="43"/>
      <c r="AA492" s="43"/>
      <c r="AB492" s="43"/>
      <c r="AC492" s="43"/>
      <c r="AF492" s="43"/>
    </row>
    <row r="493" spans="3:32" ht="0.75" customHeight="1">
      <c r="C493" s="43">
        <f t="shared" si="27"/>
        <v>3682561</v>
      </c>
      <c r="D493" s="64">
        <v>1919</v>
      </c>
      <c r="E493" s="69">
        <f t="shared" si="23"/>
        <v>8.440860215053762</v>
      </c>
      <c r="F493" s="69">
        <v>7.85</v>
      </c>
      <c r="G493" s="69">
        <v>0.53</v>
      </c>
      <c r="H493" s="69">
        <v>0.93</v>
      </c>
      <c r="I493" s="69">
        <v>5.56</v>
      </c>
      <c r="J493" s="69">
        <v>23.2</v>
      </c>
      <c r="K493" s="71">
        <f t="shared" si="24"/>
        <v>0.0556</v>
      </c>
      <c r="L493" s="69">
        <f t="shared" si="25"/>
        <v>16.726618705035975</v>
      </c>
      <c r="M493" s="70" t="str">
        <f t="shared" si="26"/>
        <v>Undervalued</v>
      </c>
      <c r="N493" s="43"/>
      <c r="O493" s="43"/>
      <c r="P493" s="43"/>
      <c r="Q493" s="43"/>
      <c r="R493" s="43"/>
      <c r="S493" s="43"/>
      <c r="T493" s="43"/>
      <c r="W493" s="43"/>
      <c r="X493" s="43"/>
      <c r="Y493" s="43"/>
      <c r="Z493" s="43"/>
      <c r="AA493" s="43"/>
      <c r="AB493" s="43"/>
      <c r="AC493" s="43"/>
      <c r="AF493" s="43"/>
    </row>
    <row r="494" spans="3:32" ht="0.75" customHeight="1">
      <c r="C494" s="43">
        <f aca="true" t="shared" si="28" ref="C494:C509">D494^2</f>
        <v>3686400</v>
      </c>
      <c r="D494" s="64">
        <v>1920</v>
      </c>
      <c r="E494" s="69">
        <f t="shared" si="23"/>
        <v>11.0375</v>
      </c>
      <c r="F494" s="69">
        <v>8.83</v>
      </c>
      <c r="G494" s="69">
        <v>0.51</v>
      </c>
      <c r="H494" s="69">
        <v>0.8</v>
      </c>
      <c r="I494" s="69">
        <v>7.3</v>
      </c>
      <c r="J494" s="69">
        <v>27.2</v>
      </c>
      <c r="K494" s="71">
        <f t="shared" si="24"/>
        <v>0.073</v>
      </c>
      <c r="L494" s="69">
        <f t="shared" si="25"/>
        <v>10.958904109589042</v>
      </c>
      <c r="M494" s="70" t="str">
        <f t="shared" si="26"/>
        <v>Undervalued</v>
      </c>
      <c r="N494" s="43"/>
      <c r="O494" s="43"/>
      <c r="P494" s="43"/>
      <c r="Q494" s="43"/>
      <c r="R494" s="43"/>
      <c r="S494" s="43"/>
      <c r="T494" s="43"/>
      <c r="W494" s="43"/>
      <c r="X494" s="43"/>
      <c r="Y494" s="43"/>
      <c r="Z494" s="43"/>
      <c r="AA494" s="43"/>
      <c r="AB494" s="43"/>
      <c r="AC494" s="43"/>
      <c r="AF494" s="43"/>
    </row>
    <row r="495" spans="3:32" ht="0.75" customHeight="1">
      <c r="C495" s="43">
        <f t="shared" si="28"/>
        <v>3690241</v>
      </c>
      <c r="D495" s="64">
        <v>1921</v>
      </c>
      <c r="E495" s="69">
        <f t="shared" si="23"/>
        <v>24.51724137931035</v>
      </c>
      <c r="F495" s="69">
        <v>7.11</v>
      </c>
      <c r="G495" s="69">
        <v>0.46</v>
      </c>
      <c r="H495" s="69">
        <v>0.29</v>
      </c>
      <c r="I495" s="69">
        <v>7.44</v>
      </c>
      <c r="J495" s="69">
        <v>19.6</v>
      </c>
      <c r="K495" s="71">
        <f t="shared" si="24"/>
        <v>0.07440000000000001</v>
      </c>
      <c r="L495" s="69">
        <f t="shared" si="25"/>
        <v>3.8978494623655906</v>
      </c>
      <c r="M495" s="70" t="str">
        <f t="shared" si="26"/>
        <v>Overvalued</v>
      </c>
      <c r="N495" s="43"/>
      <c r="O495" s="43"/>
      <c r="P495" s="43"/>
      <c r="Q495" s="43"/>
      <c r="R495" s="43"/>
      <c r="S495" s="43"/>
      <c r="T495" s="43"/>
      <c r="W495" s="43"/>
      <c r="X495" s="43"/>
      <c r="Y495" s="43"/>
      <c r="Z495" s="43"/>
      <c r="AA495" s="43"/>
      <c r="AB495" s="43"/>
      <c r="AC495" s="43"/>
      <c r="AF495" s="43"/>
    </row>
    <row r="496" spans="3:32" ht="0.75" customHeight="1">
      <c r="C496" s="43">
        <f t="shared" si="28"/>
        <v>3694084</v>
      </c>
      <c r="D496" s="64">
        <v>1922</v>
      </c>
      <c r="E496" s="69">
        <f t="shared" si="23"/>
        <v>10.579710144927537</v>
      </c>
      <c r="F496" s="69">
        <v>7.3</v>
      </c>
      <c r="G496" s="69">
        <v>0.51</v>
      </c>
      <c r="H496" s="69">
        <v>0.69</v>
      </c>
      <c r="I496" s="69">
        <v>4.58</v>
      </c>
      <c r="J496" s="69">
        <v>15.7</v>
      </c>
      <c r="K496" s="71">
        <f t="shared" si="24"/>
        <v>0.0458</v>
      </c>
      <c r="L496" s="69">
        <f t="shared" si="25"/>
        <v>15.065502183406112</v>
      </c>
      <c r="M496" s="70" t="str">
        <f t="shared" si="26"/>
        <v>Undervalued</v>
      </c>
      <c r="N496" s="43"/>
      <c r="O496" s="43"/>
      <c r="P496" s="43"/>
      <c r="Q496" s="43"/>
      <c r="R496" s="43"/>
      <c r="S496" s="43"/>
      <c r="T496" s="43"/>
      <c r="W496" s="43"/>
      <c r="X496" s="43"/>
      <c r="Y496" s="43"/>
      <c r="Z496" s="43"/>
      <c r="AA496" s="43"/>
      <c r="AB496" s="43"/>
      <c r="AC496" s="43"/>
      <c r="AF496" s="43"/>
    </row>
    <row r="497" spans="3:32" ht="0.75" customHeight="1">
      <c r="C497" s="43">
        <f t="shared" si="28"/>
        <v>3697929</v>
      </c>
      <c r="D497" s="64">
        <v>1923</v>
      </c>
      <c r="E497" s="69">
        <f t="shared" si="23"/>
        <v>9.081632653061225</v>
      </c>
      <c r="F497" s="69">
        <v>8.9</v>
      </c>
      <c r="G497" s="69">
        <v>0.53</v>
      </c>
      <c r="H497" s="69">
        <v>0.98</v>
      </c>
      <c r="I497" s="69">
        <v>4.96</v>
      </c>
      <c r="J497" s="69">
        <v>17.6</v>
      </c>
      <c r="K497" s="71">
        <f t="shared" si="24"/>
        <v>0.0496</v>
      </c>
      <c r="L497" s="69">
        <f t="shared" si="25"/>
        <v>19.758064516129032</v>
      </c>
      <c r="M497" s="70" t="str">
        <f t="shared" si="26"/>
        <v>Undervalued</v>
      </c>
      <c r="N497" s="43"/>
      <c r="O497" s="43"/>
      <c r="P497" s="43"/>
      <c r="Q497" s="43"/>
      <c r="R497" s="43"/>
      <c r="S497" s="43"/>
      <c r="T497" s="43"/>
      <c r="W497" s="43"/>
      <c r="X497" s="43"/>
      <c r="Y497" s="43"/>
      <c r="Z497" s="43"/>
      <c r="AA497" s="43"/>
      <c r="AB497" s="43"/>
      <c r="AC497" s="43"/>
      <c r="AF497" s="43"/>
    </row>
    <row r="498" spans="3:32" ht="0.75" customHeight="1">
      <c r="C498" s="43">
        <f t="shared" si="28"/>
        <v>3701776</v>
      </c>
      <c r="D498" s="64">
        <v>1924</v>
      </c>
      <c r="E498" s="69">
        <f t="shared" si="23"/>
        <v>9.494623655913978</v>
      </c>
      <c r="F498" s="69">
        <v>8.83</v>
      </c>
      <c r="G498" s="69">
        <v>0.55</v>
      </c>
      <c r="H498" s="69">
        <v>0.93</v>
      </c>
      <c r="I498" s="69">
        <v>4.34</v>
      </c>
      <c r="J498" s="69">
        <v>17.2</v>
      </c>
      <c r="K498" s="71">
        <f t="shared" si="24"/>
        <v>0.0434</v>
      </c>
      <c r="L498" s="69">
        <f t="shared" si="25"/>
        <v>21.42857142857143</v>
      </c>
      <c r="M498" s="70" t="str">
        <f t="shared" si="26"/>
        <v>Undervalued</v>
      </c>
      <c r="N498" s="43"/>
      <c r="O498" s="43"/>
      <c r="P498" s="43"/>
      <c r="Q498" s="43"/>
      <c r="R498" s="43"/>
      <c r="S498" s="43"/>
      <c r="T498" s="43"/>
      <c r="W498" s="43"/>
      <c r="X498" s="43"/>
      <c r="Y498" s="43"/>
      <c r="Z498" s="43"/>
      <c r="AA498" s="43"/>
      <c r="AB498" s="43"/>
      <c r="AC498" s="43"/>
      <c r="AF498" s="43"/>
    </row>
    <row r="499" spans="3:32" ht="0.75" customHeight="1">
      <c r="C499" s="43">
        <f t="shared" si="28"/>
        <v>3705625</v>
      </c>
      <c r="D499" s="64">
        <v>1925</v>
      </c>
      <c r="E499" s="69">
        <f t="shared" si="23"/>
        <v>8.464</v>
      </c>
      <c r="F499" s="69">
        <v>10.58</v>
      </c>
      <c r="G499" s="69">
        <v>0.6</v>
      </c>
      <c r="H499" s="69">
        <v>1.25</v>
      </c>
      <c r="I499" s="69">
        <v>3.87</v>
      </c>
      <c r="J499" s="69">
        <v>17.7</v>
      </c>
      <c r="K499" s="71">
        <f t="shared" si="24"/>
        <v>0.0387</v>
      </c>
      <c r="L499" s="69">
        <f t="shared" si="25"/>
        <v>32.299741602067186</v>
      </c>
      <c r="M499" s="70" t="str">
        <f t="shared" si="26"/>
        <v>Undervalued</v>
      </c>
      <c r="N499" s="43"/>
      <c r="O499" s="43"/>
      <c r="P499" s="43"/>
      <c r="Q499" s="43"/>
      <c r="R499" s="43"/>
      <c r="S499" s="43"/>
      <c r="T499" s="43"/>
      <c r="W499" s="43"/>
      <c r="X499" s="43"/>
      <c r="Y499" s="43"/>
      <c r="Z499" s="43"/>
      <c r="AA499" s="43"/>
      <c r="AB499" s="43"/>
      <c r="AC499" s="43"/>
      <c r="AF499" s="43"/>
    </row>
    <row r="500" spans="3:32" ht="0.75" customHeight="1">
      <c r="C500" s="43">
        <f t="shared" si="28"/>
        <v>3709476</v>
      </c>
      <c r="D500" s="64">
        <v>1926</v>
      </c>
      <c r="E500" s="69">
        <f t="shared" si="23"/>
        <v>10.201612903225806</v>
      </c>
      <c r="F500" s="69">
        <v>12.65</v>
      </c>
      <c r="G500" s="69">
        <v>0.69</v>
      </c>
      <c r="H500" s="69">
        <v>1.24</v>
      </c>
      <c r="I500" s="69">
        <v>4.28</v>
      </c>
      <c r="J500" s="69">
        <v>17.8</v>
      </c>
      <c r="K500" s="71">
        <f t="shared" si="24"/>
        <v>0.042800000000000005</v>
      </c>
      <c r="L500" s="69">
        <f t="shared" si="25"/>
        <v>28.971962616822427</v>
      </c>
      <c r="M500" s="70" t="str">
        <f t="shared" si="26"/>
        <v>Undervalued</v>
      </c>
      <c r="N500" s="43"/>
      <c r="O500" s="43"/>
      <c r="P500" s="43"/>
      <c r="Q500" s="43"/>
      <c r="R500" s="43"/>
      <c r="S500" s="43"/>
      <c r="T500" s="43"/>
      <c r="W500" s="43"/>
      <c r="X500" s="43"/>
      <c r="Y500" s="43"/>
      <c r="Z500" s="43"/>
      <c r="AA500" s="43"/>
      <c r="AB500" s="43"/>
      <c r="AC500" s="43"/>
      <c r="AF500" s="43"/>
    </row>
    <row r="501" spans="3:32" ht="0.75" customHeight="1">
      <c r="C501" s="43">
        <f t="shared" si="28"/>
        <v>3713329</v>
      </c>
      <c r="D501" s="64">
        <v>1927</v>
      </c>
      <c r="E501" s="69">
        <f t="shared" si="23"/>
        <v>12.072072072072071</v>
      </c>
      <c r="F501" s="69">
        <v>13.4</v>
      </c>
      <c r="G501" s="69">
        <v>0.77</v>
      </c>
      <c r="H501" s="69">
        <v>1.11</v>
      </c>
      <c r="I501" s="69">
        <v>4.26</v>
      </c>
      <c r="J501" s="69">
        <v>16.4</v>
      </c>
      <c r="K501" s="71">
        <f t="shared" si="24"/>
        <v>0.0426</v>
      </c>
      <c r="L501" s="69">
        <f t="shared" si="25"/>
        <v>26.056338028169016</v>
      </c>
      <c r="M501" s="70" t="str">
        <f t="shared" si="26"/>
        <v>Undervalued</v>
      </c>
      <c r="N501" s="43"/>
      <c r="O501" s="43"/>
      <c r="P501" s="43"/>
      <c r="Q501" s="43"/>
      <c r="R501" s="43"/>
      <c r="S501" s="43"/>
      <c r="T501" s="43"/>
      <c r="W501" s="43"/>
      <c r="X501" s="43"/>
      <c r="Y501" s="43"/>
      <c r="Z501" s="43"/>
      <c r="AA501" s="43"/>
      <c r="AB501" s="43"/>
      <c r="AC501" s="43"/>
      <c r="AF501" s="43"/>
    </row>
    <row r="502" spans="3:32" ht="0.75" customHeight="1">
      <c r="C502" s="43">
        <f t="shared" si="28"/>
        <v>3717184</v>
      </c>
      <c r="D502" s="64">
        <v>1928</v>
      </c>
      <c r="E502" s="69">
        <f t="shared" si="23"/>
        <v>12.70289855072464</v>
      </c>
      <c r="F502" s="69">
        <v>17.53</v>
      </c>
      <c r="G502" s="69">
        <v>0.85</v>
      </c>
      <c r="H502" s="69">
        <v>1.38</v>
      </c>
      <c r="I502" s="69">
        <v>4.64</v>
      </c>
      <c r="J502" s="69">
        <v>16.6</v>
      </c>
      <c r="K502" s="71">
        <f t="shared" si="24"/>
        <v>0.0464</v>
      </c>
      <c r="L502" s="69">
        <f t="shared" si="25"/>
        <v>29.741379310344826</v>
      </c>
      <c r="M502" s="70" t="str">
        <f t="shared" si="26"/>
        <v>Undervalued</v>
      </c>
      <c r="N502" s="43"/>
      <c r="O502" s="43"/>
      <c r="P502" s="43"/>
      <c r="Q502" s="43"/>
      <c r="R502" s="43"/>
      <c r="S502" s="43"/>
      <c r="T502" s="43"/>
      <c r="W502" s="43"/>
      <c r="X502" s="43"/>
      <c r="Y502" s="43"/>
      <c r="Z502" s="43"/>
      <c r="AA502" s="43"/>
      <c r="AB502" s="43"/>
      <c r="AC502" s="43"/>
      <c r="AF502" s="43"/>
    </row>
    <row r="503" spans="3:32" ht="0.75" customHeight="1">
      <c r="C503" s="43">
        <f t="shared" si="28"/>
        <v>3721041</v>
      </c>
      <c r="D503" s="64">
        <v>1929</v>
      </c>
      <c r="E503" s="69">
        <f t="shared" si="23"/>
        <v>15.440993788819874</v>
      </c>
      <c r="F503" s="69">
        <v>24.86</v>
      </c>
      <c r="G503" s="69">
        <v>0.97</v>
      </c>
      <c r="H503" s="69">
        <v>1.61</v>
      </c>
      <c r="I503" s="69">
        <v>6.01</v>
      </c>
      <c r="J503" s="69">
        <v>16.5</v>
      </c>
      <c r="K503" s="71">
        <f t="shared" si="24"/>
        <v>0.0601</v>
      </c>
      <c r="L503" s="69">
        <f t="shared" si="25"/>
        <v>26.788685524126457</v>
      </c>
      <c r="M503" s="70" t="str">
        <f t="shared" si="26"/>
        <v>Undervalued</v>
      </c>
      <c r="N503" s="43"/>
      <c r="O503" s="43"/>
      <c r="P503" s="43"/>
      <c r="Q503" s="43"/>
      <c r="R503" s="43"/>
      <c r="S503" s="43"/>
      <c r="T503" s="43"/>
      <c r="W503" s="43"/>
      <c r="X503" s="43"/>
      <c r="Y503" s="43"/>
      <c r="Z503" s="43"/>
      <c r="AA503" s="43"/>
      <c r="AB503" s="43"/>
      <c r="AC503" s="43"/>
      <c r="AF503" s="43"/>
    </row>
    <row r="504" spans="3:32" ht="0.75" customHeight="1">
      <c r="C504" s="43">
        <f t="shared" si="28"/>
        <v>3724900</v>
      </c>
      <c r="D504" s="64">
        <v>1930</v>
      </c>
      <c r="E504" s="69">
        <f t="shared" si="23"/>
        <v>22.381443298969074</v>
      </c>
      <c r="F504" s="69">
        <v>21.71</v>
      </c>
      <c r="G504" s="69">
        <v>0.98</v>
      </c>
      <c r="H504" s="69">
        <v>0.97</v>
      </c>
      <c r="I504" s="69">
        <v>4.15</v>
      </c>
      <c r="J504" s="69">
        <v>15.9</v>
      </c>
      <c r="K504" s="71">
        <f t="shared" si="24"/>
        <v>0.0415</v>
      </c>
      <c r="L504" s="69">
        <f t="shared" si="25"/>
        <v>23.373493975903614</v>
      </c>
      <c r="M504" s="70" t="str">
        <f t="shared" si="26"/>
        <v>Undervalued</v>
      </c>
      <c r="N504" s="43"/>
      <c r="O504" s="43"/>
      <c r="P504" s="43"/>
      <c r="Q504" s="43"/>
      <c r="R504" s="43"/>
      <c r="S504" s="43"/>
      <c r="T504" s="43"/>
      <c r="W504" s="43"/>
      <c r="X504" s="43"/>
      <c r="Y504" s="43"/>
      <c r="Z504" s="43"/>
      <c r="AA504" s="43"/>
      <c r="AB504" s="43"/>
      <c r="AC504" s="43"/>
      <c r="AF504" s="43"/>
    </row>
    <row r="505" spans="3:32" ht="0.75" customHeight="1">
      <c r="C505" s="43">
        <f t="shared" si="28"/>
        <v>3728761</v>
      </c>
      <c r="D505" s="64">
        <v>1931</v>
      </c>
      <c r="E505" s="69">
        <f t="shared" si="23"/>
        <v>26.19672131147541</v>
      </c>
      <c r="F505" s="69">
        <v>15.98</v>
      </c>
      <c r="G505" s="69">
        <v>0.82</v>
      </c>
      <c r="H505" s="69">
        <v>0.61</v>
      </c>
      <c r="I505" s="69">
        <v>2.43</v>
      </c>
      <c r="J505" s="69">
        <v>13.5</v>
      </c>
      <c r="K505" s="71">
        <f t="shared" si="24"/>
        <v>0.024300000000000002</v>
      </c>
      <c r="L505" s="69">
        <f t="shared" si="25"/>
        <v>25.102880658436213</v>
      </c>
      <c r="M505" s="70" t="str">
        <f t="shared" si="26"/>
        <v>Undervalued</v>
      </c>
      <c r="N505" s="43"/>
      <c r="O505" s="43"/>
      <c r="P505" s="43"/>
      <c r="Q505" s="43"/>
      <c r="R505" s="43"/>
      <c r="S505" s="43"/>
      <c r="T505" s="43"/>
      <c r="W505" s="43"/>
      <c r="X505" s="43"/>
      <c r="Y505" s="43"/>
      <c r="Z505" s="43"/>
      <c r="AA505" s="43"/>
      <c r="AB505" s="43"/>
      <c r="AC505" s="43"/>
      <c r="AF505" s="43"/>
    </row>
    <row r="506" spans="3:32" ht="0.75" customHeight="1">
      <c r="C506" s="43">
        <f t="shared" si="28"/>
        <v>3732624</v>
      </c>
      <c r="D506" s="64">
        <v>1932</v>
      </c>
      <c r="E506" s="69">
        <f t="shared" si="23"/>
        <v>20.243902439024392</v>
      </c>
      <c r="F506" s="69">
        <v>8.3</v>
      </c>
      <c r="G506" s="69">
        <v>0.5</v>
      </c>
      <c r="H506" s="69">
        <v>0.41</v>
      </c>
      <c r="I506" s="69">
        <v>3.36</v>
      </c>
      <c r="J506" s="69">
        <v>11.6</v>
      </c>
      <c r="K506" s="71">
        <f t="shared" si="24"/>
        <v>0.0336</v>
      </c>
      <c r="L506" s="69">
        <f t="shared" si="25"/>
        <v>12.202380952380953</v>
      </c>
      <c r="M506" s="70" t="str">
        <f t="shared" si="26"/>
        <v>Undervalued</v>
      </c>
      <c r="N506" s="43"/>
      <c r="O506" s="43"/>
      <c r="P506" s="43"/>
      <c r="Q506" s="43"/>
      <c r="R506" s="43"/>
      <c r="S506" s="43"/>
      <c r="T506" s="43"/>
      <c r="W506" s="43"/>
      <c r="X506" s="43"/>
      <c r="Y506" s="43"/>
      <c r="Z506" s="43"/>
      <c r="AA506" s="43"/>
      <c r="AB506" s="43"/>
      <c r="AC506" s="43"/>
      <c r="AF506" s="43"/>
    </row>
    <row r="507" spans="3:32" ht="0.75" customHeight="1">
      <c r="C507" s="43">
        <f t="shared" si="28"/>
        <v>3736489</v>
      </c>
      <c r="D507" s="64">
        <v>1933</v>
      </c>
      <c r="E507" s="69">
        <f t="shared" si="23"/>
        <v>16.113636363636363</v>
      </c>
      <c r="F507" s="69">
        <v>7.09</v>
      </c>
      <c r="G507" s="69">
        <v>0.44</v>
      </c>
      <c r="H507" s="69">
        <v>0.44</v>
      </c>
      <c r="I507" s="69">
        <v>1.46</v>
      </c>
      <c r="J507" s="69">
        <v>10.5</v>
      </c>
      <c r="K507" s="71">
        <f t="shared" si="24"/>
        <v>0.0146</v>
      </c>
      <c r="L507" s="69">
        <f t="shared" si="25"/>
        <v>30.136986301369863</v>
      </c>
      <c r="M507" s="70" t="str">
        <f t="shared" si="26"/>
        <v>Undervalued</v>
      </c>
      <c r="N507" s="43"/>
      <c r="O507" s="43"/>
      <c r="P507" s="43"/>
      <c r="Q507" s="43"/>
      <c r="R507" s="43"/>
      <c r="S507" s="43"/>
      <c r="T507" s="43"/>
      <c r="W507" s="43"/>
      <c r="X507" s="43"/>
      <c r="Y507" s="43"/>
      <c r="Z507" s="43"/>
      <c r="AA507" s="43"/>
      <c r="AB507" s="43"/>
      <c r="AC507" s="43"/>
      <c r="AF507" s="43"/>
    </row>
    <row r="508" spans="3:32" ht="0.75" customHeight="1">
      <c r="C508" s="43">
        <f t="shared" si="28"/>
        <v>3740356</v>
      </c>
      <c r="D508" s="64">
        <v>1934</v>
      </c>
      <c r="E508" s="69">
        <f t="shared" si="23"/>
        <v>21.51020408163265</v>
      </c>
      <c r="F508" s="69">
        <v>10.54</v>
      </c>
      <c r="G508" s="69">
        <v>0.45</v>
      </c>
      <c r="H508" s="69">
        <v>0.49</v>
      </c>
      <c r="I508" s="69">
        <v>1.01</v>
      </c>
      <c r="J508" s="69">
        <v>12.4</v>
      </c>
      <c r="K508" s="71">
        <f t="shared" si="24"/>
        <v>0.0101</v>
      </c>
      <c r="L508" s="69">
        <f t="shared" si="25"/>
        <v>48.51485148514852</v>
      </c>
      <c r="M508" s="70" t="str">
        <f t="shared" si="26"/>
        <v>Undervalued</v>
      </c>
      <c r="N508" s="43"/>
      <c r="O508" s="43"/>
      <c r="P508" s="43"/>
      <c r="Q508" s="43"/>
      <c r="R508" s="43"/>
      <c r="S508" s="43"/>
      <c r="T508" s="43"/>
      <c r="W508" s="43"/>
      <c r="X508" s="43"/>
      <c r="Y508" s="43"/>
      <c r="Z508" s="43"/>
      <c r="AA508" s="43"/>
      <c r="AB508" s="43"/>
      <c r="AC508" s="43"/>
      <c r="AF508" s="43"/>
    </row>
    <row r="509" spans="3:32" ht="0.75" customHeight="1">
      <c r="C509" s="43">
        <f t="shared" si="28"/>
        <v>3744225</v>
      </c>
      <c r="D509" s="64">
        <v>1935</v>
      </c>
      <c r="E509" s="69">
        <f aca="true" t="shared" si="29" ref="E509:E540">F509/H509</f>
        <v>12.18421052631579</v>
      </c>
      <c r="F509" s="69">
        <v>9.26</v>
      </c>
      <c r="G509" s="69">
        <v>0.47</v>
      </c>
      <c r="H509" s="69">
        <v>0.76</v>
      </c>
      <c r="I509" s="69">
        <v>0.75</v>
      </c>
      <c r="J509" s="69">
        <v>13.6</v>
      </c>
      <c r="K509" s="71">
        <f aca="true" t="shared" si="30" ref="K509:K540">I509/100</f>
        <v>0.0075</v>
      </c>
      <c r="L509" s="69">
        <f aca="true" t="shared" si="31" ref="L509:L540">H509/K509</f>
        <v>101.33333333333334</v>
      </c>
      <c r="M509" s="70" t="str">
        <f aca="true" t="shared" si="32" ref="M509:M540">IF(L509&gt;I509,"Undervalued","Overvalued")</f>
        <v>Undervalued</v>
      </c>
      <c r="N509" s="43"/>
      <c r="O509" s="43"/>
      <c r="P509" s="43"/>
      <c r="Q509" s="43"/>
      <c r="R509" s="43"/>
      <c r="S509" s="43"/>
      <c r="T509" s="43"/>
      <c r="W509" s="43"/>
      <c r="X509" s="43"/>
      <c r="Y509" s="43"/>
      <c r="Z509" s="43"/>
      <c r="AA509" s="43"/>
      <c r="AB509" s="43"/>
      <c r="AC509" s="43"/>
      <c r="AF509" s="43"/>
    </row>
    <row r="510" spans="3:32" ht="0.75" customHeight="1">
      <c r="C510" s="43">
        <f aca="true" t="shared" si="33" ref="C510:C525">D510^2</f>
        <v>3748096</v>
      </c>
      <c r="D510" s="64">
        <v>1936</v>
      </c>
      <c r="E510" s="69">
        <f t="shared" si="29"/>
        <v>13.490196078431373</v>
      </c>
      <c r="F510" s="69">
        <v>13.76</v>
      </c>
      <c r="G510" s="69">
        <v>0.72</v>
      </c>
      <c r="H510" s="69">
        <v>1.02</v>
      </c>
      <c r="I510" s="69">
        <v>0.75</v>
      </c>
      <c r="J510" s="69">
        <v>13.9</v>
      </c>
      <c r="K510" s="71">
        <f t="shared" si="30"/>
        <v>0.0075</v>
      </c>
      <c r="L510" s="69">
        <f t="shared" si="31"/>
        <v>136</v>
      </c>
      <c r="M510" s="70" t="str">
        <f t="shared" si="32"/>
        <v>Undervalued</v>
      </c>
      <c r="N510" s="43"/>
      <c r="O510" s="43"/>
      <c r="P510" s="43"/>
      <c r="Q510" s="43"/>
      <c r="R510" s="43"/>
      <c r="S510" s="43"/>
      <c r="T510" s="43"/>
      <c r="W510" s="43"/>
      <c r="X510" s="43"/>
      <c r="Y510" s="43"/>
      <c r="Z510" s="43"/>
      <c r="AA510" s="43"/>
      <c r="AB510" s="43"/>
      <c r="AC510" s="43"/>
      <c r="AF510" s="43"/>
    </row>
    <row r="511" spans="3:32" ht="0.75" customHeight="1">
      <c r="C511" s="43">
        <f t="shared" si="33"/>
        <v>3751969</v>
      </c>
      <c r="D511" s="64">
        <v>1937</v>
      </c>
      <c r="E511" s="69">
        <f t="shared" si="29"/>
        <v>15.56637168141593</v>
      </c>
      <c r="F511" s="69">
        <v>17.59</v>
      </c>
      <c r="G511" s="69">
        <v>0.8</v>
      </c>
      <c r="H511" s="69">
        <v>1.13</v>
      </c>
      <c r="I511" s="69">
        <v>0.88</v>
      </c>
      <c r="J511" s="69">
        <v>14.8</v>
      </c>
      <c r="K511" s="71">
        <f t="shared" si="30"/>
        <v>0.0088</v>
      </c>
      <c r="L511" s="69">
        <f t="shared" si="31"/>
        <v>128.40909090909088</v>
      </c>
      <c r="M511" s="70" t="str">
        <f t="shared" si="32"/>
        <v>Undervalued</v>
      </c>
      <c r="N511" s="43"/>
      <c r="O511" s="43"/>
      <c r="P511" s="43"/>
      <c r="Q511" s="43"/>
      <c r="R511" s="43"/>
      <c r="S511" s="43"/>
      <c r="T511" s="43"/>
      <c r="W511" s="43"/>
      <c r="X511" s="43"/>
      <c r="Y511" s="43"/>
      <c r="Z511" s="43"/>
      <c r="AA511" s="43"/>
      <c r="AB511" s="43"/>
      <c r="AC511" s="43"/>
      <c r="AF511" s="43"/>
    </row>
    <row r="512" spans="3:32" ht="0.75" customHeight="1">
      <c r="C512" s="43">
        <f t="shared" si="33"/>
        <v>3755844</v>
      </c>
      <c r="D512" s="64">
        <v>1938</v>
      </c>
      <c r="E512" s="69">
        <f t="shared" si="29"/>
        <v>17.671875</v>
      </c>
      <c r="F512" s="69">
        <v>11.31</v>
      </c>
      <c r="G512" s="69">
        <v>0.51</v>
      </c>
      <c r="H512" s="69">
        <v>0.64</v>
      </c>
      <c r="I512" s="69">
        <v>0.88</v>
      </c>
      <c r="J512" s="69">
        <v>14</v>
      </c>
      <c r="K512" s="71">
        <f t="shared" si="30"/>
        <v>0.0088</v>
      </c>
      <c r="L512" s="69">
        <f t="shared" si="31"/>
        <v>72.72727272727272</v>
      </c>
      <c r="M512" s="70" t="str">
        <f t="shared" si="32"/>
        <v>Undervalued</v>
      </c>
      <c r="N512" s="43"/>
      <c r="O512" s="43"/>
      <c r="P512" s="43"/>
      <c r="Q512" s="43"/>
      <c r="R512" s="43"/>
      <c r="S512" s="43"/>
      <c r="T512" s="43"/>
      <c r="W512" s="43"/>
      <c r="X512" s="43"/>
      <c r="Y512" s="43"/>
      <c r="Z512" s="43"/>
      <c r="AA512" s="43"/>
      <c r="AB512" s="43"/>
      <c r="AC512" s="43"/>
      <c r="AF512" s="43"/>
    </row>
    <row r="513" spans="3:32" ht="0.75" customHeight="1">
      <c r="C513" s="43">
        <f t="shared" si="33"/>
        <v>3759721</v>
      </c>
      <c r="D513" s="64">
        <v>1939</v>
      </c>
      <c r="E513" s="69">
        <f t="shared" si="29"/>
        <v>13.88888888888889</v>
      </c>
      <c r="F513" s="69">
        <v>12.5</v>
      </c>
      <c r="G513" s="69">
        <v>0.62</v>
      </c>
      <c r="H513" s="69">
        <v>0.9</v>
      </c>
      <c r="I513" s="69">
        <v>0.56</v>
      </c>
      <c r="J513" s="69">
        <v>13.3</v>
      </c>
      <c r="K513" s="71">
        <f t="shared" si="30"/>
        <v>0.005600000000000001</v>
      </c>
      <c r="L513" s="69">
        <f t="shared" si="31"/>
        <v>160.7142857142857</v>
      </c>
      <c r="M513" s="70" t="str">
        <f t="shared" si="32"/>
        <v>Undervalued</v>
      </c>
      <c r="N513" s="43"/>
      <c r="O513" s="43"/>
      <c r="P513" s="43"/>
      <c r="Q513" s="43"/>
      <c r="R513" s="43"/>
      <c r="S513" s="43"/>
      <c r="T513" s="43"/>
      <c r="W513" s="43"/>
      <c r="X513" s="43"/>
      <c r="Y513" s="43"/>
      <c r="Z513" s="43"/>
      <c r="AA513" s="43"/>
      <c r="AB513" s="43"/>
      <c r="AC513" s="43"/>
      <c r="AF513" s="43"/>
    </row>
    <row r="514" spans="3:32" ht="0.75" customHeight="1">
      <c r="C514" s="43">
        <f t="shared" si="33"/>
        <v>3763600</v>
      </c>
      <c r="D514" s="64">
        <v>1940</v>
      </c>
      <c r="E514" s="69">
        <f t="shared" si="29"/>
        <v>11.714285714285715</v>
      </c>
      <c r="F514" s="69">
        <v>12.3</v>
      </c>
      <c r="G514" s="69">
        <v>0.67</v>
      </c>
      <c r="H514" s="69">
        <v>1.05</v>
      </c>
      <c r="I514" s="69">
        <v>0.56</v>
      </c>
      <c r="J514" s="69">
        <v>13.7</v>
      </c>
      <c r="K514" s="71">
        <f t="shared" si="30"/>
        <v>0.005600000000000001</v>
      </c>
      <c r="L514" s="69">
        <f t="shared" si="31"/>
        <v>187.49999999999997</v>
      </c>
      <c r="M514" s="70" t="str">
        <f t="shared" si="32"/>
        <v>Undervalued</v>
      </c>
      <c r="N514" s="43"/>
      <c r="O514" s="43"/>
      <c r="P514" s="43"/>
      <c r="Q514" s="43"/>
      <c r="R514" s="43"/>
      <c r="S514" s="43"/>
      <c r="T514" s="43"/>
      <c r="W514" s="43"/>
      <c r="X514" s="43"/>
      <c r="Y514" s="43"/>
      <c r="Z514" s="43"/>
      <c r="AA514" s="43"/>
      <c r="AB514" s="43"/>
      <c r="AC514" s="43"/>
      <c r="AF514" s="43"/>
    </row>
    <row r="515" spans="3:32" ht="0.75" customHeight="1">
      <c r="C515" s="43">
        <f t="shared" si="33"/>
        <v>3767481</v>
      </c>
      <c r="D515" s="64">
        <v>1941</v>
      </c>
      <c r="E515" s="69">
        <f t="shared" si="29"/>
        <v>9.094827586206899</v>
      </c>
      <c r="F515" s="69">
        <v>10.55</v>
      </c>
      <c r="G515" s="69">
        <v>0.71</v>
      </c>
      <c r="H515" s="69">
        <v>1.16</v>
      </c>
      <c r="I515" s="69">
        <v>0.53</v>
      </c>
      <c r="J515" s="69">
        <v>13.9</v>
      </c>
      <c r="K515" s="71">
        <f t="shared" si="30"/>
        <v>0.0053</v>
      </c>
      <c r="L515" s="69">
        <f t="shared" si="31"/>
        <v>218.86792452830187</v>
      </c>
      <c r="M515" s="70" t="str">
        <f t="shared" si="32"/>
        <v>Undervalued</v>
      </c>
      <c r="N515" s="43"/>
      <c r="O515" s="43"/>
      <c r="P515" s="43"/>
      <c r="Q515" s="43"/>
      <c r="R515" s="43"/>
      <c r="S515" s="43"/>
      <c r="T515" s="43"/>
      <c r="W515" s="43"/>
      <c r="X515" s="43"/>
      <c r="Y515" s="43"/>
      <c r="Z515" s="43"/>
      <c r="AA515" s="43"/>
      <c r="AB515" s="43"/>
      <c r="AC515" s="43"/>
      <c r="AF515" s="43"/>
    </row>
    <row r="516" spans="3:32" ht="0.75" customHeight="1">
      <c r="C516" s="43">
        <f t="shared" si="33"/>
        <v>3771364</v>
      </c>
      <c r="D516" s="64">
        <v>1942</v>
      </c>
      <c r="E516" s="69">
        <f t="shared" si="29"/>
        <v>8.669902912621358</v>
      </c>
      <c r="F516" s="69">
        <v>8.93</v>
      </c>
      <c r="G516" s="69">
        <v>0.59</v>
      </c>
      <c r="H516" s="69">
        <v>1.03</v>
      </c>
      <c r="I516" s="69">
        <v>0.63</v>
      </c>
      <c r="J516" s="69">
        <v>16.5</v>
      </c>
      <c r="K516" s="71">
        <f t="shared" si="30"/>
        <v>0.0063</v>
      </c>
      <c r="L516" s="69">
        <f t="shared" si="31"/>
        <v>163.4920634920635</v>
      </c>
      <c r="M516" s="70" t="str">
        <f t="shared" si="32"/>
        <v>Undervalued</v>
      </c>
      <c r="N516" s="43"/>
      <c r="O516" s="43"/>
      <c r="P516" s="43"/>
      <c r="Q516" s="43"/>
      <c r="R516" s="43"/>
      <c r="S516" s="43"/>
      <c r="T516" s="43"/>
      <c r="W516" s="43"/>
      <c r="X516" s="43"/>
      <c r="Y516" s="43"/>
      <c r="Z516" s="43"/>
      <c r="AA516" s="43"/>
      <c r="AB516" s="43"/>
      <c r="AC516" s="43"/>
      <c r="AF516" s="43"/>
    </row>
    <row r="517" spans="3:32" ht="0.75" customHeight="1">
      <c r="C517" s="43">
        <f t="shared" si="33"/>
        <v>3775249</v>
      </c>
      <c r="D517" s="64">
        <v>1943</v>
      </c>
      <c r="E517" s="69">
        <f t="shared" si="29"/>
        <v>10.73404255319149</v>
      </c>
      <c r="F517" s="69">
        <v>10.09</v>
      </c>
      <c r="G517" s="69">
        <v>0.61</v>
      </c>
      <c r="H517" s="69">
        <v>0.94</v>
      </c>
      <c r="I517" s="69">
        <v>0.69</v>
      </c>
      <c r="J517" s="69">
        <v>17.5</v>
      </c>
      <c r="K517" s="71">
        <f t="shared" si="30"/>
        <v>0.0069</v>
      </c>
      <c r="L517" s="69">
        <f t="shared" si="31"/>
        <v>136.231884057971</v>
      </c>
      <c r="M517" s="70" t="str">
        <f t="shared" si="32"/>
        <v>Undervalued</v>
      </c>
      <c r="N517" s="43"/>
      <c r="O517" s="43"/>
      <c r="P517" s="43"/>
      <c r="Q517" s="43"/>
      <c r="R517" s="43"/>
      <c r="S517" s="43"/>
      <c r="T517" s="43"/>
      <c r="W517" s="43"/>
      <c r="X517" s="43"/>
      <c r="Y517" s="43"/>
      <c r="Z517" s="43"/>
      <c r="AA517" s="43"/>
      <c r="AB517" s="43"/>
      <c r="AC517" s="43"/>
      <c r="AF517" s="43"/>
    </row>
    <row r="518" spans="3:32" ht="0.75" customHeight="1">
      <c r="C518" s="43">
        <f t="shared" si="33"/>
        <v>3779136</v>
      </c>
      <c r="D518" s="64">
        <v>1944</v>
      </c>
      <c r="E518" s="69">
        <f t="shared" si="29"/>
        <v>12.741935483870966</v>
      </c>
      <c r="F518" s="69">
        <v>11.85</v>
      </c>
      <c r="G518" s="69">
        <v>0.64</v>
      </c>
      <c r="H518" s="69">
        <v>0.93</v>
      </c>
      <c r="I518" s="69">
        <v>0.72</v>
      </c>
      <c r="J518" s="69">
        <v>17.8</v>
      </c>
      <c r="K518" s="71">
        <f t="shared" si="30"/>
        <v>0.0072</v>
      </c>
      <c r="L518" s="69">
        <f t="shared" si="31"/>
        <v>129.16666666666669</v>
      </c>
      <c r="M518" s="70" t="str">
        <f t="shared" si="32"/>
        <v>Undervalued</v>
      </c>
      <c r="N518" s="43"/>
      <c r="O518" s="43"/>
      <c r="P518" s="43"/>
      <c r="Q518" s="43"/>
      <c r="R518" s="43"/>
      <c r="S518" s="43"/>
      <c r="T518" s="43"/>
      <c r="W518" s="43"/>
      <c r="X518" s="43"/>
      <c r="Y518" s="43"/>
      <c r="Z518" s="43"/>
      <c r="AA518" s="43"/>
      <c r="AB518" s="43"/>
      <c r="AC518" s="43"/>
      <c r="AF518" s="43"/>
    </row>
    <row r="519" spans="3:32" ht="0.75" customHeight="1">
      <c r="C519" s="43">
        <f t="shared" si="33"/>
        <v>3783025</v>
      </c>
      <c r="D519" s="64">
        <v>1945</v>
      </c>
      <c r="E519" s="69">
        <f t="shared" si="29"/>
        <v>14.052083333333334</v>
      </c>
      <c r="F519" s="69">
        <v>13.49</v>
      </c>
      <c r="G519" s="69">
        <v>0.66</v>
      </c>
      <c r="H519" s="69">
        <v>0.96</v>
      </c>
      <c r="I519" s="69">
        <v>0.75</v>
      </c>
      <c r="J519" s="69">
        <v>18.1</v>
      </c>
      <c r="K519" s="71">
        <f t="shared" si="30"/>
        <v>0.0075</v>
      </c>
      <c r="L519" s="69">
        <f t="shared" si="31"/>
        <v>128</v>
      </c>
      <c r="M519" s="70" t="str">
        <f t="shared" si="32"/>
        <v>Undervalued</v>
      </c>
      <c r="N519" s="43"/>
      <c r="O519" s="43"/>
      <c r="P519" s="43"/>
      <c r="Q519" s="43"/>
      <c r="R519" s="43"/>
      <c r="S519" s="43"/>
      <c r="T519" s="43"/>
      <c r="W519" s="43"/>
      <c r="X519" s="43"/>
      <c r="Y519" s="43"/>
      <c r="Z519" s="43"/>
      <c r="AA519" s="43"/>
      <c r="AB519" s="43"/>
      <c r="AC519" s="43"/>
      <c r="AF519" s="43"/>
    </row>
    <row r="520" spans="3:32" ht="0.75" customHeight="1">
      <c r="C520" s="43">
        <f t="shared" si="33"/>
        <v>3786916</v>
      </c>
      <c r="D520" s="64">
        <v>1946</v>
      </c>
      <c r="E520" s="69">
        <f t="shared" si="29"/>
        <v>17</v>
      </c>
      <c r="F520" s="69">
        <v>18.02</v>
      </c>
      <c r="G520" s="69">
        <v>0.71</v>
      </c>
      <c r="H520" s="69">
        <v>1.06</v>
      </c>
      <c r="I520" s="69">
        <v>0.76</v>
      </c>
      <c r="J520" s="69">
        <v>18.4</v>
      </c>
      <c r="K520" s="71">
        <f t="shared" si="30"/>
        <v>0.0076</v>
      </c>
      <c r="L520" s="69">
        <f t="shared" si="31"/>
        <v>139.47368421052633</v>
      </c>
      <c r="M520" s="70" t="str">
        <f t="shared" si="32"/>
        <v>Undervalued</v>
      </c>
      <c r="N520" s="43"/>
      <c r="O520" s="43"/>
      <c r="P520" s="43"/>
      <c r="Q520" s="43"/>
      <c r="R520" s="43"/>
      <c r="S520" s="43"/>
      <c r="T520" s="43"/>
      <c r="W520" s="43"/>
      <c r="X520" s="43"/>
      <c r="Y520" s="43"/>
      <c r="Z520" s="43"/>
      <c r="AA520" s="43"/>
      <c r="AB520" s="43"/>
      <c r="AC520" s="43"/>
      <c r="AF520" s="43"/>
    </row>
    <row r="521" spans="3:32" ht="0.75" customHeight="1">
      <c r="C521" s="43">
        <f t="shared" si="33"/>
        <v>3790809</v>
      </c>
      <c r="D521" s="64">
        <v>1947</v>
      </c>
      <c r="E521" s="69">
        <f t="shared" si="29"/>
        <v>9.4472049689441</v>
      </c>
      <c r="F521" s="69">
        <v>15.21</v>
      </c>
      <c r="G521" s="69">
        <v>0.84</v>
      </c>
      <c r="H521" s="69">
        <v>1.61</v>
      </c>
      <c r="I521" s="69">
        <v>1.01</v>
      </c>
      <c r="J521" s="69">
        <v>24.5</v>
      </c>
      <c r="K521" s="71">
        <f t="shared" si="30"/>
        <v>0.0101</v>
      </c>
      <c r="L521" s="69">
        <f t="shared" si="31"/>
        <v>159.40594059405942</v>
      </c>
      <c r="M521" s="70" t="str">
        <f t="shared" si="32"/>
        <v>Undervalued</v>
      </c>
      <c r="N521" s="43"/>
      <c r="O521" s="43"/>
      <c r="P521" s="43"/>
      <c r="Q521" s="43"/>
      <c r="R521" s="43"/>
      <c r="S521" s="43"/>
      <c r="T521" s="43"/>
      <c r="W521" s="43"/>
      <c r="X521" s="43"/>
      <c r="Y521" s="43"/>
      <c r="Z521" s="43"/>
      <c r="AA521" s="43"/>
      <c r="AB521" s="43"/>
      <c r="AC521" s="43"/>
      <c r="AF521" s="43"/>
    </row>
    <row r="522" spans="3:32" ht="0.75" customHeight="1">
      <c r="C522" s="43">
        <f t="shared" si="33"/>
        <v>3794704</v>
      </c>
      <c r="D522" s="64">
        <v>1948</v>
      </c>
      <c r="E522" s="69">
        <f t="shared" si="29"/>
        <v>6.475982532751091</v>
      </c>
      <c r="F522" s="69">
        <v>14.83</v>
      </c>
      <c r="G522" s="69">
        <v>0.93</v>
      </c>
      <c r="H522" s="69">
        <v>2.29</v>
      </c>
      <c r="I522" s="69">
        <v>1.35</v>
      </c>
      <c r="J522" s="69">
        <v>27.7</v>
      </c>
      <c r="K522" s="71">
        <f t="shared" si="30"/>
        <v>0.013500000000000002</v>
      </c>
      <c r="L522" s="69">
        <f t="shared" si="31"/>
        <v>169.62962962962962</v>
      </c>
      <c r="M522" s="70" t="str">
        <f t="shared" si="32"/>
        <v>Undervalued</v>
      </c>
      <c r="N522" s="43"/>
      <c r="O522" s="43"/>
      <c r="P522" s="43"/>
      <c r="Q522" s="43"/>
      <c r="R522" s="43"/>
      <c r="S522" s="43"/>
      <c r="T522" s="43"/>
      <c r="W522" s="43"/>
      <c r="X522" s="43"/>
      <c r="Y522" s="43"/>
      <c r="Z522" s="43"/>
      <c r="AA522" s="43"/>
      <c r="AB522" s="43"/>
      <c r="AC522" s="43"/>
      <c r="AF522" s="43"/>
    </row>
    <row r="523" spans="3:32" ht="0.75" customHeight="1">
      <c r="C523" s="43">
        <f t="shared" si="33"/>
        <v>3798601</v>
      </c>
      <c r="D523" s="64">
        <v>1949</v>
      </c>
      <c r="E523" s="69">
        <f t="shared" si="29"/>
        <v>6.620689655172414</v>
      </c>
      <c r="F523" s="69">
        <v>15.36</v>
      </c>
      <c r="G523" s="69">
        <v>1.14</v>
      </c>
      <c r="H523" s="69">
        <v>2.32</v>
      </c>
      <c r="I523" s="69">
        <v>1.58</v>
      </c>
      <c r="J523" s="69">
        <v>27.3</v>
      </c>
      <c r="K523" s="71">
        <f t="shared" si="30"/>
        <v>0.0158</v>
      </c>
      <c r="L523" s="69">
        <f t="shared" si="31"/>
        <v>146.83544303797467</v>
      </c>
      <c r="M523" s="70" t="str">
        <f t="shared" si="32"/>
        <v>Undervalued</v>
      </c>
      <c r="N523" s="43"/>
      <c r="O523" s="43"/>
      <c r="P523" s="43"/>
      <c r="Q523" s="43"/>
      <c r="R523" s="43"/>
      <c r="S523" s="43"/>
      <c r="T523" s="43"/>
      <c r="W523" s="43"/>
      <c r="X523" s="43"/>
      <c r="Y523" s="43"/>
      <c r="Z523" s="43"/>
      <c r="AA523" s="43"/>
      <c r="AB523" s="43"/>
      <c r="AC523" s="43"/>
      <c r="AF523" s="43"/>
    </row>
    <row r="524" spans="3:32" ht="0.75" customHeight="1">
      <c r="C524" s="43">
        <f t="shared" si="33"/>
        <v>3802500</v>
      </c>
      <c r="D524" s="64">
        <v>1950</v>
      </c>
      <c r="E524" s="69">
        <f t="shared" si="29"/>
        <v>5.943661971830986</v>
      </c>
      <c r="F524" s="69">
        <v>16.88</v>
      </c>
      <c r="G524" s="69">
        <v>1.47</v>
      </c>
      <c r="H524" s="69">
        <v>2.84</v>
      </c>
      <c r="I524" s="69">
        <v>1.32</v>
      </c>
      <c r="J524" s="69">
        <v>25.9</v>
      </c>
      <c r="K524" s="71">
        <f t="shared" si="30"/>
        <v>0.0132</v>
      </c>
      <c r="L524" s="69">
        <f t="shared" si="31"/>
        <v>215.15151515151516</v>
      </c>
      <c r="M524" s="70" t="str">
        <f t="shared" si="32"/>
        <v>Undervalued</v>
      </c>
      <c r="N524" s="43"/>
      <c r="O524" s="43"/>
      <c r="P524" s="43"/>
      <c r="Q524" s="43"/>
      <c r="R524" s="43"/>
      <c r="S524" s="43"/>
      <c r="T524" s="43"/>
      <c r="W524" s="43"/>
      <c r="X524" s="43"/>
      <c r="Y524" s="43"/>
      <c r="Z524" s="43"/>
      <c r="AA524" s="43"/>
      <c r="AB524" s="43"/>
      <c r="AC524" s="43"/>
      <c r="AF524" s="43"/>
    </row>
    <row r="525" spans="3:32" ht="0.75" customHeight="1">
      <c r="C525" s="43">
        <f t="shared" si="33"/>
        <v>3806401</v>
      </c>
      <c r="D525" s="64">
        <v>1951</v>
      </c>
      <c r="E525" s="69">
        <f t="shared" si="29"/>
        <v>8.692622950819672</v>
      </c>
      <c r="F525" s="69">
        <v>21.21</v>
      </c>
      <c r="G525" s="69">
        <v>1.41</v>
      </c>
      <c r="H525" s="69">
        <v>2.44</v>
      </c>
      <c r="I525" s="69">
        <v>2.12</v>
      </c>
      <c r="J525" s="69">
        <v>30.5</v>
      </c>
      <c r="K525" s="71">
        <f t="shared" si="30"/>
        <v>0.0212</v>
      </c>
      <c r="L525" s="69">
        <f t="shared" si="31"/>
        <v>115.09433962264151</v>
      </c>
      <c r="M525" s="70" t="str">
        <f t="shared" si="32"/>
        <v>Undervalued</v>
      </c>
      <c r="N525" s="43"/>
      <c r="O525" s="43"/>
      <c r="P525" s="43"/>
      <c r="Q525" s="43"/>
      <c r="R525" s="43"/>
      <c r="S525" s="43"/>
      <c r="T525" s="43"/>
      <c r="W525" s="43"/>
      <c r="X525" s="43"/>
      <c r="Y525" s="43"/>
      <c r="Z525" s="43"/>
      <c r="AA525" s="43"/>
      <c r="AB525" s="43"/>
      <c r="AC525" s="43"/>
      <c r="AF525" s="43"/>
    </row>
    <row r="526" spans="3:32" ht="0.75" customHeight="1">
      <c r="C526" s="43">
        <f aca="true" t="shared" si="34" ref="C526:C541">D526^2</f>
        <v>3810304</v>
      </c>
      <c r="D526" s="64">
        <v>1952</v>
      </c>
      <c r="E526" s="69">
        <f t="shared" si="29"/>
        <v>10.079166666666667</v>
      </c>
      <c r="F526" s="69">
        <v>24.19</v>
      </c>
      <c r="G526" s="69">
        <v>1.41</v>
      </c>
      <c r="H526" s="69">
        <v>2.4</v>
      </c>
      <c r="I526" s="69">
        <v>2.39</v>
      </c>
      <c r="J526" s="69">
        <v>30</v>
      </c>
      <c r="K526" s="71">
        <f t="shared" si="30"/>
        <v>0.0239</v>
      </c>
      <c r="L526" s="69">
        <f t="shared" si="31"/>
        <v>100.418410041841</v>
      </c>
      <c r="M526" s="70" t="str">
        <f t="shared" si="32"/>
        <v>Undervalued</v>
      </c>
      <c r="N526" s="43"/>
      <c r="O526" s="43"/>
      <c r="P526" s="43"/>
      <c r="Q526" s="43"/>
      <c r="R526" s="43"/>
      <c r="S526" s="43"/>
      <c r="T526" s="43"/>
      <c r="W526" s="43"/>
      <c r="X526" s="43"/>
      <c r="Y526" s="43"/>
      <c r="Z526" s="43"/>
      <c r="AA526" s="43"/>
      <c r="AB526" s="43"/>
      <c r="AC526" s="43"/>
      <c r="AF526" s="43"/>
    </row>
    <row r="527" spans="3:32" ht="0.75" customHeight="1">
      <c r="C527" s="43">
        <f t="shared" si="34"/>
        <v>3814209</v>
      </c>
      <c r="D527" s="64">
        <v>1953</v>
      </c>
      <c r="E527" s="69">
        <f t="shared" si="29"/>
        <v>10.430278884462153</v>
      </c>
      <c r="F527" s="69">
        <v>26.18</v>
      </c>
      <c r="G527" s="69">
        <v>1.45</v>
      </c>
      <c r="H527" s="69">
        <v>2.51</v>
      </c>
      <c r="I527" s="69">
        <v>2.58</v>
      </c>
      <c r="J527" s="69">
        <v>29.1</v>
      </c>
      <c r="K527" s="71">
        <f t="shared" si="30"/>
        <v>0.0258</v>
      </c>
      <c r="L527" s="69">
        <f t="shared" si="31"/>
        <v>97.28682170542635</v>
      </c>
      <c r="M527" s="70" t="str">
        <f t="shared" si="32"/>
        <v>Undervalued</v>
      </c>
      <c r="N527" s="43"/>
      <c r="O527" s="43"/>
      <c r="P527" s="43"/>
      <c r="Q527" s="43"/>
      <c r="R527" s="43"/>
      <c r="S527" s="43"/>
      <c r="T527" s="43"/>
      <c r="W527" s="43"/>
      <c r="X527" s="43"/>
      <c r="Y527" s="43"/>
      <c r="Z527" s="43"/>
      <c r="AA527" s="43"/>
      <c r="AB527" s="43"/>
      <c r="AC527" s="43"/>
      <c r="AF527" s="43"/>
    </row>
    <row r="528" spans="3:32" ht="0.75" customHeight="1">
      <c r="C528" s="43">
        <f t="shared" si="34"/>
        <v>3818116</v>
      </c>
      <c r="D528" s="64">
        <v>1954</v>
      </c>
      <c r="E528" s="69">
        <f t="shared" si="29"/>
        <v>9.191335740072203</v>
      </c>
      <c r="F528" s="69">
        <v>25.46</v>
      </c>
      <c r="G528" s="69">
        <v>1.54</v>
      </c>
      <c r="H528" s="69">
        <v>2.77</v>
      </c>
      <c r="I528" s="69">
        <v>1.8</v>
      </c>
      <c r="J528" s="69">
        <v>29.4</v>
      </c>
      <c r="K528" s="71">
        <f t="shared" si="30"/>
        <v>0.018000000000000002</v>
      </c>
      <c r="L528" s="69">
        <f t="shared" si="31"/>
        <v>153.88888888888889</v>
      </c>
      <c r="M528" s="70" t="str">
        <f t="shared" si="32"/>
        <v>Undervalued</v>
      </c>
      <c r="N528" s="43"/>
      <c r="O528" s="43"/>
      <c r="P528" s="43"/>
      <c r="Q528" s="43"/>
      <c r="R528" s="43"/>
      <c r="S528" s="43"/>
      <c r="T528" s="43"/>
      <c r="W528" s="43"/>
      <c r="X528" s="43"/>
      <c r="Y528" s="43"/>
      <c r="Z528" s="43"/>
      <c r="AA528" s="43"/>
      <c r="AB528" s="43"/>
      <c r="AC528" s="43"/>
      <c r="AF528" s="43"/>
    </row>
    <row r="529" spans="3:32" ht="0.75" customHeight="1">
      <c r="C529" s="43">
        <f t="shared" si="34"/>
        <v>3822025</v>
      </c>
      <c r="D529" s="64">
        <v>1955</v>
      </c>
      <c r="E529" s="69">
        <f t="shared" si="29"/>
        <v>9.834254143646408</v>
      </c>
      <c r="F529" s="69">
        <v>35.6</v>
      </c>
      <c r="G529" s="69">
        <v>1.64</v>
      </c>
      <c r="H529" s="69">
        <v>3.62</v>
      </c>
      <c r="I529" s="69">
        <v>1.81</v>
      </c>
      <c r="J529" s="69">
        <v>29.2</v>
      </c>
      <c r="K529" s="71">
        <f t="shared" si="30"/>
        <v>0.0181</v>
      </c>
      <c r="L529" s="69">
        <f t="shared" si="31"/>
        <v>200</v>
      </c>
      <c r="M529" s="70" t="str">
        <f t="shared" si="32"/>
        <v>Undervalued</v>
      </c>
      <c r="N529" s="43"/>
      <c r="O529" s="43"/>
      <c r="P529" s="43"/>
      <c r="Q529" s="43"/>
      <c r="R529" s="43"/>
      <c r="S529" s="43"/>
      <c r="T529" s="43"/>
      <c r="W529" s="43"/>
      <c r="X529" s="43"/>
      <c r="Y529" s="43"/>
      <c r="Z529" s="43"/>
      <c r="AA529" s="43"/>
      <c r="AB529" s="43"/>
      <c r="AC529" s="43"/>
      <c r="AF529" s="43"/>
    </row>
    <row r="530" spans="3:32" ht="0.75" customHeight="1">
      <c r="C530" s="43">
        <f t="shared" si="34"/>
        <v>3825936</v>
      </c>
      <c r="D530" s="64">
        <v>1956</v>
      </c>
      <c r="E530" s="69">
        <f t="shared" si="29"/>
        <v>12.947214076246333</v>
      </c>
      <c r="F530" s="69">
        <v>44.15</v>
      </c>
      <c r="G530" s="69">
        <v>1.74</v>
      </c>
      <c r="H530" s="69">
        <v>3.41</v>
      </c>
      <c r="I530" s="69">
        <v>3.21</v>
      </c>
      <c r="J530" s="69">
        <v>29.7</v>
      </c>
      <c r="K530" s="71">
        <f t="shared" si="30"/>
        <v>0.0321</v>
      </c>
      <c r="L530" s="69">
        <f t="shared" si="31"/>
        <v>106.2305295950156</v>
      </c>
      <c r="M530" s="70" t="str">
        <f t="shared" si="32"/>
        <v>Undervalued</v>
      </c>
      <c r="N530" s="43"/>
      <c r="O530" s="43"/>
      <c r="P530" s="43"/>
      <c r="Q530" s="43"/>
      <c r="R530" s="43"/>
      <c r="S530" s="43"/>
      <c r="T530" s="43"/>
      <c r="W530" s="43"/>
      <c r="X530" s="43"/>
      <c r="Y530" s="43"/>
      <c r="Z530" s="43"/>
      <c r="AA530" s="43"/>
      <c r="AB530" s="43"/>
      <c r="AC530" s="43"/>
      <c r="AF530" s="43"/>
    </row>
    <row r="531" spans="3:32" ht="0.75" customHeight="1">
      <c r="C531" s="43">
        <f t="shared" si="34"/>
        <v>3829849</v>
      </c>
      <c r="D531" s="64">
        <v>1957</v>
      </c>
      <c r="E531" s="69">
        <f t="shared" si="29"/>
        <v>13.480712166172106</v>
      </c>
      <c r="F531" s="69">
        <v>45.43</v>
      </c>
      <c r="G531" s="69">
        <v>1.79</v>
      </c>
      <c r="H531" s="69">
        <v>3.37</v>
      </c>
      <c r="I531" s="69">
        <v>3.86</v>
      </c>
      <c r="J531" s="69">
        <v>31</v>
      </c>
      <c r="K531" s="71">
        <f t="shared" si="30"/>
        <v>0.038599999999999995</v>
      </c>
      <c r="L531" s="69">
        <f t="shared" si="31"/>
        <v>87.3056994818653</v>
      </c>
      <c r="M531" s="70" t="str">
        <f t="shared" si="32"/>
        <v>Undervalued</v>
      </c>
      <c r="N531" s="43"/>
      <c r="O531" s="43"/>
      <c r="P531" s="43"/>
      <c r="Q531" s="43"/>
      <c r="R531" s="43"/>
      <c r="S531" s="43"/>
      <c r="T531" s="43"/>
      <c r="W531" s="43"/>
      <c r="X531" s="43"/>
      <c r="Y531" s="43"/>
      <c r="Z531" s="43"/>
      <c r="AA531" s="43"/>
      <c r="AB531" s="43"/>
      <c r="AC531" s="43"/>
      <c r="AF531" s="43"/>
    </row>
    <row r="532" spans="3:32" ht="0.75" customHeight="1">
      <c r="C532" s="43">
        <f t="shared" si="34"/>
        <v>3833764</v>
      </c>
      <c r="D532" s="64">
        <v>1958</v>
      </c>
      <c r="E532" s="69">
        <f t="shared" si="29"/>
        <v>14.228373702422143</v>
      </c>
      <c r="F532" s="69">
        <v>41.12</v>
      </c>
      <c r="G532" s="69">
        <v>1.75</v>
      </c>
      <c r="H532" s="69">
        <v>2.89</v>
      </c>
      <c r="I532" s="69">
        <v>2.54</v>
      </c>
      <c r="J532" s="69">
        <v>31.5</v>
      </c>
      <c r="K532" s="71">
        <f t="shared" si="30"/>
        <v>0.0254</v>
      </c>
      <c r="L532" s="69">
        <f t="shared" si="31"/>
        <v>113.77952755905513</v>
      </c>
      <c r="M532" s="70" t="str">
        <f t="shared" si="32"/>
        <v>Undervalued</v>
      </c>
      <c r="N532" s="43"/>
      <c r="O532" s="43"/>
      <c r="P532" s="43"/>
      <c r="Q532" s="43"/>
      <c r="R532" s="43"/>
      <c r="S532" s="43"/>
      <c r="T532" s="43"/>
      <c r="W532" s="43"/>
      <c r="X532" s="43"/>
      <c r="Y532" s="43"/>
      <c r="Z532" s="43"/>
      <c r="AA532" s="43"/>
      <c r="AB532" s="43"/>
      <c r="AC532" s="43"/>
      <c r="AF532" s="43"/>
    </row>
    <row r="533" spans="3:32" ht="0.75" customHeight="1">
      <c r="C533" s="43">
        <f t="shared" si="34"/>
        <v>3837681</v>
      </c>
      <c r="D533" s="64">
        <v>1959</v>
      </c>
      <c r="E533" s="69">
        <f t="shared" si="29"/>
        <v>16.4070796460177</v>
      </c>
      <c r="F533" s="69">
        <v>55.62</v>
      </c>
      <c r="G533" s="69">
        <v>1.83</v>
      </c>
      <c r="H533" s="69">
        <v>3.39</v>
      </c>
      <c r="I533" s="69">
        <v>3.74</v>
      </c>
      <c r="J533" s="69">
        <v>31.7</v>
      </c>
      <c r="K533" s="71">
        <f t="shared" si="30"/>
        <v>0.0374</v>
      </c>
      <c r="L533" s="69">
        <f t="shared" si="31"/>
        <v>90.64171122994652</v>
      </c>
      <c r="M533" s="70" t="str">
        <f t="shared" si="32"/>
        <v>Undervalued</v>
      </c>
      <c r="N533" s="43"/>
      <c r="O533" s="43"/>
      <c r="P533" s="43"/>
      <c r="Q533" s="43"/>
      <c r="R533" s="43"/>
      <c r="S533" s="43"/>
      <c r="T533" s="43"/>
      <c r="W533" s="43"/>
      <c r="X533" s="43"/>
      <c r="Y533" s="43"/>
      <c r="Z533" s="43"/>
      <c r="AA533" s="43"/>
      <c r="AB533" s="43"/>
      <c r="AC533" s="43"/>
      <c r="AF533" s="43"/>
    </row>
    <row r="534" spans="3:32" ht="0.75" customHeight="1">
      <c r="C534" s="43">
        <f t="shared" si="34"/>
        <v>3841600</v>
      </c>
      <c r="D534" s="64">
        <v>1960</v>
      </c>
      <c r="E534" s="69">
        <f t="shared" si="29"/>
        <v>17.74617737003058</v>
      </c>
      <c r="F534" s="69">
        <v>58.03</v>
      </c>
      <c r="G534" s="69">
        <v>1.95</v>
      </c>
      <c r="H534" s="69">
        <v>3.27</v>
      </c>
      <c r="I534" s="69">
        <v>4.28</v>
      </c>
      <c r="J534" s="69">
        <v>31.6</v>
      </c>
      <c r="K534" s="71">
        <f t="shared" si="30"/>
        <v>0.042800000000000005</v>
      </c>
      <c r="L534" s="69">
        <f t="shared" si="31"/>
        <v>76.4018691588785</v>
      </c>
      <c r="M534" s="70" t="str">
        <f t="shared" si="32"/>
        <v>Undervalued</v>
      </c>
      <c r="N534" s="43"/>
      <c r="O534" s="43"/>
      <c r="P534" s="43"/>
      <c r="Q534" s="43"/>
      <c r="R534" s="43"/>
      <c r="S534" s="43"/>
      <c r="T534" s="43"/>
      <c r="W534" s="43"/>
      <c r="X534" s="43"/>
      <c r="Y534" s="43"/>
      <c r="Z534" s="43"/>
      <c r="AA534" s="43"/>
      <c r="AB534" s="43"/>
      <c r="AC534" s="43"/>
      <c r="AF534" s="43"/>
    </row>
    <row r="535" spans="3:32" ht="0.75" customHeight="1">
      <c r="C535" s="43">
        <f t="shared" si="34"/>
        <v>3845521</v>
      </c>
      <c r="D535" s="64">
        <v>1961</v>
      </c>
      <c r="E535" s="69">
        <f t="shared" si="29"/>
        <v>18.721003134796238</v>
      </c>
      <c r="F535" s="69">
        <v>59.72</v>
      </c>
      <c r="G535" s="69">
        <v>2.02</v>
      </c>
      <c r="H535" s="69">
        <v>3.19</v>
      </c>
      <c r="I535" s="69">
        <v>2.91</v>
      </c>
      <c r="J535" s="69">
        <v>31.8</v>
      </c>
      <c r="K535" s="71">
        <f t="shared" si="30"/>
        <v>0.0291</v>
      </c>
      <c r="L535" s="69">
        <f t="shared" si="31"/>
        <v>109.62199312714776</v>
      </c>
      <c r="M535" s="70" t="str">
        <f t="shared" si="32"/>
        <v>Undervalued</v>
      </c>
      <c r="N535" s="43"/>
      <c r="O535" s="43"/>
      <c r="P535" s="43"/>
      <c r="Q535" s="43"/>
      <c r="R535" s="43"/>
      <c r="S535" s="43"/>
      <c r="T535" s="43"/>
      <c r="W535" s="43"/>
      <c r="X535" s="43"/>
      <c r="Y535" s="43"/>
      <c r="Z535" s="43"/>
      <c r="AA535" s="43"/>
      <c r="AB535" s="43"/>
      <c r="AC535" s="43"/>
      <c r="AF535" s="43"/>
    </row>
    <row r="536" spans="3:32" ht="0.75" customHeight="1">
      <c r="C536" s="43">
        <f t="shared" si="34"/>
        <v>3849444</v>
      </c>
      <c r="D536" s="64">
        <v>1962</v>
      </c>
      <c r="E536" s="69">
        <f t="shared" si="29"/>
        <v>18.82016348773842</v>
      </c>
      <c r="F536" s="69">
        <v>69.07</v>
      </c>
      <c r="G536" s="69">
        <v>2.13</v>
      </c>
      <c r="H536" s="69">
        <v>3.67</v>
      </c>
      <c r="I536" s="69">
        <v>3.39</v>
      </c>
      <c r="J536" s="69">
        <v>31.7</v>
      </c>
      <c r="K536" s="71">
        <f t="shared" si="30"/>
        <v>0.0339</v>
      </c>
      <c r="L536" s="69">
        <f t="shared" si="31"/>
        <v>108.25958702064896</v>
      </c>
      <c r="M536" s="70" t="str">
        <f t="shared" si="32"/>
        <v>Undervalued</v>
      </c>
      <c r="N536" s="43"/>
      <c r="O536" s="43"/>
      <c r="P536" s="43"/>
      <c r="Q536" s="43"/>
      <c r="R536" s="43"/>
      <c r="S536" s="43"/>
      <c r="T536" s="43"/>
      <c r="W536" s="43"/>
      <c r="X536" s="43"/>
      <c r="Y536" s="43"/>
      <c r="Z536" s="43"/>
      <c r="AA536" s="43"/>
      <c r="AB536" s="43"/>
      <c r="AC536" s="43"/>
      <c r="AF536" s="43"/>
    </row>
    <row r="537" spans="3:32" ht="0.75" customHeight="1">
      <c r="C537" s="43">
        <f t="shared" si="34"/>
        <v>3853369</v>
      </c>
      <c r="D537" s="64">
        <v>1963</v>
      </c>
      <c r="E537" s="69">
        <f t="shared" si="29"/>
        <v>16.184079601990053</v>
      </c>
      <c r="F537" s="69">
        <v>65.06</v>
      </c>
      <c r="G537" s="69">
        <v>2.28</v>
      </c>
      <c r="H537" s="69">
        <v>4.02</v>
      </c>
      <c r="I537" s="69">
        <v>3.5</v>
      </c>
      <c r="J537" s="69">
        <v>31.6</v>
      </c>
      <c r="K537" s="71">
        <f t="shared" si="30"/>
        <v>0.035</v>
      </c>
      <c r="L537" s="69">
        <f t="shared" si="31"/>
        <v>114.85714285714283</v>
      </c>
      <c r="M537" s="70" t="str">
        <f t="shared" si="32"/>
        <v>Undervalued</v>
      </c>
      <c r="N537" s="43"/>
      <c r="O537" s="43"/>
      <c r="P537" s="43"/>
      <c r="Q537" s="43"/>
      <c r="R537" s="43"/>
      <c r="S537" s="43"/>
      <c r="T537" s="43"/>
      <c r="W537" s="43"/>
      <c r="X537" s="43"/>
      <c r="Y537" s="43"/>
      <c r="Z537" s="43"/>
      <c r="AA537" s="43"/>
      <c r="AB537" s="43"/>
      <c r="AC537" s="43"/>
      <c r="AF537" s="43"/>
    </row>
    <row r="538" spans="3:32" ht="0.75" customHeight="1">
      <c r="C538" s="43">
        <f t="shared" si="34"/>
        <v>3857296</v>
      </c>
      <c r="D538" s="64">
        <v>1964</v>
      </c>
      <c r="E538" s="69">
        <f t="shared" si="29"/>
        <v>16.802197802197803</v>
      </c>
      <c r="F538" s="69">
        <v>76.45</v>
      </c>
      <c r="G538" s="69">
        <v>2.5</v>
      </c>
      <c r="H538" s="69">
        <v>4.55</v>
      </c>
      <c r="I538" s="69">
        <v>4.09</v>
      </c>
      <c r="J538" s="69">
        <v>31.8</v>
      </c>
      <c r="K538" s="71">
        <f t="shared" si="30"/>
        <v>0.0409</v>
      </c>
      <c r="L538" s="69">
        <f t="shared" si="31"/>
        <v>111.24694376528117</v>
      </c>
      <c r="M538" s="70" t="str">
        <f t="shared" si="32"/>
        <v>Undervalued</v>
      </c>
      <c r="N538" s="43"/>
      <c r="O538" s="43"/>
      <c r="P538" s="43"/>
      <c r="Q538" s="43"/>
      <c r="R538" s="43"/>
      <c r="S538" s="43"/>
      <c r="T538" s="43"/>
      <c r="W538" s="43"/>
      <c r="X538" s="43"/>
      <c r="Y538" s="43"/>
      <c r="Z538" s="43"/>
      <c r="AA538" s="43"/>
      <c r="AB538" s="43"/>
      <c r="AC538" s="43"/>
      <c r="AF538" s="43"/>
    </row>
    <row r="539" spans="3:32" ht="0.75" customHeight="1">
      <c r="C539" s="43">
        <f t="shared" si="34"/>
        <v>3861225</v>
      </c>
      <c r="D539" s="64">
        <v>1965</v>
      </c>
      <c r="E539" s="69">
        <f t="shared" si="29"/>
        <v>16.59344894026975</v>
      </c>
      <c r="F539" s="69">
        <v>86.12</v>
      </c>
      <c r="G539" s="69">
        <v>2.72</v>
      </c>
      <c r="H539" s="69">
        <v>5.19</v>
      </c>
      <c r="I539" s="69">
        <v>4.46</v>
      </c>
      <c r="J539" s="69">
        <v>31.8</v>
      </c>
      <c r="K539" s="71">
        <f t="shared" si="30"/>
        <v>0.0446</v>
      </c>
      <c r="L539" s="69">
        <f t="shared" si="31"/>
        <v>116.36771300448432</v>
      </c>
      <c r="M539" s="70" t="str">
        <f t="shared" si="32"/>
        <v>Undervalued</v>
      </c>
      <c r="N539" s="43"/>
      <c r="O539" s="43"/>
      <c r="P539" s="43"/>
      <c r="Q539" s="43"/>
      <c r="R539" s="43"/>
      <c r="S539" s="43"/>
      <c r="T539" s="43"/>
      <c r="W539" s="43"/>
      <c r="X539" s="43"/>
      <c r="Y539" s="43"/>
      <c r="Z539" s="43"/>
      <c r="AA539" s="43"/>
      <c r="AB539" s="43"/>
      <c r="AC539" s="43"/>
      <c r="AF539" s="43"/>
    </row>
    <row r="540" spans="3:32" ht="0.75" customHeight="1">
      <c r="C540" s="43">
        <f t="shared" si="34"/>
        <v>3865156</v>
      </c>
      <c r="D540" s="64">
        <v>1966</v>
      </c>
      <c r="E540" s="69">
        <f t="shared" si="29"/>
        <v>16.814414414414415</v>
      </c>
      <c r="F540" s="69">
        <v>93.32</v>
      </c>
      <c r="G540" s="69">
        <v>2.87</v>
      </c>
      <c r="H540" s="69">
        <v>5.55</v>
      </c>
      <c r="I540" s="69">
        <v>5.44</v>
      </c>
      <c r="J540" s="69">
        <v>32.9</v>
      </c>
      <c r="K540" s="71">
        <f t="shared" si="30"/>
        <v>0.054400000000000004</v>
      </c>
      <c r="L540" s="69">
        <f t="shared" si="31"/>
        <v>102.0220588235294</v>
      </c>
      <c r="M540" s="70" t="str">
        <f t="shared" si="32"/>
        <v>Undervalued</v>
      </c>
      <c r="N540" s="43"/>
      <c r="O540" s="43"/>
      <c r="P540" s="43"/>
      <c r="Q540" s="43"/>
      <c r="R540" s="43"/>
      <c r="S540" s="43"/>
      <c r="T540" s="43"/>
      <c r="W540" s="43"/>
      <c r="X540" s="43"/>
      <c r="Y540" s="43"/>
      <c r="Z540" s="43"/>
      <c r="AA540" s="43"/>
      <c r="AB540" s="43"/>
      <c r="AC540" s="43"/>
      <c r="AF540" s="43"/>
    </row>
    <row r="541" spans="3:32" ht="0.75" customHeight="1">
      <c r="C541" s="43">
        <f t="shared" si="34"/>
        <v>3869089</v>
      </c>
      <c r="D541" s="64">
        <v>1967</v>
      </c>
      <c r="E541" s="69">
        <f aca="true" t="shared" si="35" ref="E541:E571">F541/H541</f>
        <v>15.844277673545967</v>
      </c>
      <c r="F541" s="69">
        <v>84.45</v>
      </c>
      <c r="G541" s="69">
        <v>2.92</v>
      </c>
      <c r="H541" s="69">
        <v>5.33</v>
      </c>
      <c r="I541" s="69">
        <v>5.55</v>
      </c>
      <c r="J541" s="69">
        <v>33.4</v>
      </c>
      <c r="K541" s="71">
        <f aca="true" t="shared" si="36" ref="K541:K572">I541/100</f>
        <v>0.0555</v>
      </c>
      <c r="L541" s="69">
        <f aca="true" t="shared" si="37" ref="L541:L572">H541/K541</f>
        <v>96.03603603603604</v>
      </c>
      <c r="M541" s="70" t="str">
        <f aca="true" t="shared" si="38" ref="M541:M571">IF(L541&gt;I541,"Undervalued","Overvalued")</f>
        <v>Undervalued</v>
      </c>
      <c r="N541" s="43"/>
      <c r="O541" s="43"/>
      <c r="P541" s="43"/>
      <c r="Q541" s="43"/>
      <c r="R541" s="43"/>
      <c r="S541" s="43"/>
      <c r="T541" s="43"/>
      <c r="W541" s="43"/>
      <c r="X541" s="43"/>
      <c r="Y541" s="43"/>
      <c r="Z541" s="43"/>
      <c r="AA541" s="43"/>
      <c r="AB541" s="43"/>
      <c r="AC541" s="43"/>
      <c r="AF541" s="43"/>
    </row>
    <row r="542" spans="3:32" ht="0.75" customHeight="1">
      <c r="C542" s="43">
        <f aca="true" t="shared" si="39" ref="C542:C557">D542^2</f>
        <v>3873024</v>
      </c>
      <c r="D542" s="64">
        <v>1968</v>
      </c>
      <c r="E542" s="69">
        <f t="shared" si="35"/>
        <v>16.5</v>
      </c>
      <c r="F542" s="69">
        <v>95.04</v>
      </c>
      <c r="G542" s="69">
        <v>3.07</v>
      </c>
      <c r="H542" s="69">
        <v>5.76</v>
      </c>
      <c r="I542" s="69">
        <v>6.17</v>
      </c>
      <c r="J542" s="69">
        <v>33.8</v>
      </c>
      <c r="K542" s="71">
        <f t="shared" si="36"/>
        <v>0.0617</v>
      </c>
      <c r="L542" s="69">
        <f t="shared" si="37"/>
        <v>93.354943273906</v>
      </c>
      <c r="M542" s="70" t="str">
        <f t="shared" si="38"/>
        <v>Undervalued</v>
      </c>
      <c r="N542" s="43"/>
      <c r="O542" s="43"/>
      <c r="P542" s="43"/>
      <c r="Q542" s="43"/>
      <c r="R542" s="43"/>
      <c r="S542" s="43"/>
      <c r="T542" s="43"/>
      <c r="W542" s="43"/>
      <c r="X542" s="43"/>
      <c r="Y542" s="43"/>
      <c r="Z542" s="43"/>
      <c r="AA542" s="43"/>
      <c r="AB542" s="43"/>
      <c r="AC542" s="43"/>
      <c r="AF542" s="43"/>
    </row>
    <row r="543" spans="3:32" ht="0.75" customHeight="1">
      <c r="C543" s="43">
        <f t="shared" si="39"/>
        <v>3876961</v>
      </c>
      <c r="D543" s="64">
        <v>1969</v>
      </c>
      <c r="E543" s="69">
        <f t="shared" si="35"/>
        <v>17.653979238754324</v>
      </c>
      <c r="F543" s="69">
        <v>102.04</v>
      </c>
      <c r="G543" s="69">
        <v>3.16</v>
      </c>
      <c r="H543" s="69">
        <v>5.78</v>
      </c>
      <c r="I543" s="69">
        <v>8.05</v>
      </c>
      <c r="J543" s="69">
        <v>34.8</v>
      </c>
      <c r="K543" s="71">
        <f t="shared" si="36"/>
        <v>0.0805</v>
      </c>
      <c r="L543" s="69">
        <f t="shared" si="37"/>
        <v>71.80124223602485</v>
      </c>
      <c r="M543" s="70" t="str">
        <f t="shared" si="38"/>
        <v>Undervalued</v>
      </c>
      <c r="N543" s="43"/>
      <c r="O543" s="43"/>
      <c r="P543" s="43"/>
      <c r="Q543" s="43"/>
      <c r="R543" s="43"/>
      <c r="S543" s="43"/>
      <c r="T543" s="43"/>
      <c r="W543" s="43"/>
      <c r="X543" s="43"/>
      <c r="Y543" s="43"/>
      <c r="Z543" s="43"/>
      <c r="AA543" s="43"/>
      <c r="AB543" s="43"/>
      <c r="AC543" s="43"/>
      <c r="AF543" s="43"/>
    </row>
    <row r="544" spans="3:32" ht="0.75" customHeight="1">
      <c r="C544" s="43">
        <f t="shared" si="39"/>
        <v>3880900</v>
      </c>
      <c r="D544" s="64">
        <v>1970</v>
      </c>
      <c r="E544" s="69">
        <f t="shared" si="35"/>
        <v>17.60428849902534</v>
      </c>
      <c r="F544" s="69">
        <v>90.31</v>
      </c>
      <c r="G544" s="69">
        <v>3.14</v>
      </c>
      <c r="H544" s="69">
        <v>5.13</v>
      </c>
      <c r="I544" s="69">
        <v>9.11</v>
      </c>
      <c r="J544" s="69">
        <v>36.5</v>
      </c>
      <c r="K544" s="71">
        <f t="shared" si="36"/>
        <v>0.0911</v>
      </c>
      <c r="L544" s="69">
        <f t="shared" si="37"/>
        <v>56.311745334796925</v>
      </c>
      <c r="M544" s="70" t="str">
        <f t="shared" si="38"/>
        <v>Undervalued</v>
      </c>
      <c r="N544" s="43"/>
      <c r="O544" s="43"/>
      <c r="P544" s="43"/>
      <c r="Q544" s="43"/>
      <c r="R544" s="43"/>
      <c r="S544" s="43"/>
      <c r="T544" s="43"/>
      <c r="W544" s="43"/>
      <c r="X544" s="43"/>
      <c r="Y544" s="43"/>
      <c r="Z544" s="43"/>
      <c r="AA544" s="43"/>
      <c r="AB544" s="43"/>
      <c r="AC544" s="43"/>
      <c r="AF544" s="43"/>
    </row>
    <row r="545" spans="3:32" ht="0.75" customHeight="1">
      <c r="C545" s="43">
        <f t="shared" si="39"/>
        <v>3884841</v>
      </c>
      <c r="D545" s="64">
        <v>1971</v>
      </c>
      <c r="E545" s="69">
        <f t="shared" si="35"/>
        <v>16.40175438596491</v>
      </c>
      <c r="F545" s="69">
        <v>93.49</v>
      </c>
      <c r="G545" s="69">
        <v>3.07</v>
      </c>
      <c r="H545" s="69">
        <v>5.7</v>
      </c>
      <c r="I545" s="69">
        <v>5.66</v>
      </c>
      <c r="J545" s="69">
        <v>37.3</v>
      </c>
      <c r="K545" s="71">
        <f t="shared" si="36"/>
        <v>0.056600000000000004</v>
      </c>
      <c r="L545" s="69">
        <f t="shared" si="37"/>
        <v>100.70671378091872</v>
      </c>
      <c r="M545" s="70" t="str">
        <f t="shared" si="38"/>
        <v>Undervalued</v>
      </c>
      <c r="N545" s="43"/>
      <c r="O545" s="43"/>
      <c r="P545" s="43"/>
      <c r="Q545" s="43"/>
      <c r="R545" s="43"/>
      <c r="S545" s="43"/>
      <c r="T545" s="43"/>
      <c r="W545" s="43"/>
      <c r="X545" s="43"/>
      <c r="Y545" s="43"/>
      <c r="Z545" s="43"/>
      <c r="AA545" s="43"/>
      <c r="AB545" s="43"/>
      <c r="AC545" s="43"/>
      <c r="AF545" s="43"/>
    </row>
    <row r="546" spans="3:32" ht="0.75" customHeight="1">
      <c r="C546" s="43">
        <f t="shared" si="39"/>
        <v>3888784</v>
      </c>
      <c r="D546" s="64">
        <v>1972</v>
      </c>
      <c r="E546" s="69">
        <f t="shared" si="35"/>
        <v>16.090342679127726</v>
      </c>
      <c r="F546" s="69">
        <v>103.3</v>
      </c>
      <c r="G546" s="69">
        <v>3.15</v>
      </c>
      <c r="H546" s="69">
        <v>6.42</v>
      </c>
      <c r="I546" s="69">
        <v>4.62</v>
      </c>
      <c r="J546" s="69">
        <v>38.8</v>
      </c>
      <c r="K546" s="71">
        <f t="shared" si="36"/>
        <v>0.0462</v>
      </c>
      <c r="L546" s="69">
        <f t="shared" si="37"/>
        <v>138.96103896103895</v>
      </c>
      <c r="M546" s="70" t="str">
        <f t="shared" si="38"/>
        <v>Undervalued</v>
      </c>
      <c r="N546" s="43"/>
      <c r="O546" s="43"/>
      <c r="P546" s="43"/>
      <c r="Q546" s="43"/>
      <c r="R546" s="43"/>
      <c r="S546" s="43"/>
      <c r="T546" s="43"/>
      <c r="W546" s="43"/>
      <c r="X546" s="43"/>
      <c r="Y546" s="43"/>
      <c r="Z546" s="43"/>
      <c r="AA546" s="43"/>
      <c r="AB546" s="43"/>
      <c r="AC546" s="43"/>
      <c r="AF546" s="43"/>
    </row>
    <row r="547" spans="3:32" ht="0.75" customHeight="1">
      <c r="C547" s="43">
        <f t="shared" si="39"/>
        <v>3892729</v>
      </c>
      <c r="D547" s="64">
        <v>1973</v>
      </c>
      <c r="E547" s="69">
        <f t="shared" si="35"/>
        <v>14.512254901960784</v>
      </c>
      <c r="F547" s="69">
        <v>118.42</v>
      </c>
      <c r="G547" s="69">
        <v>3.38</v>
      </c>
      <c r="H547" s="69">
        <v>8.16</v>
      </c>
      <c r="I547" s="69">
        <v>7.93</v>
      </c>
      <c r="J547" s="69">
        <v>41.6</v>
      </c>
      <c r="K547" s="71">
        <f t="shared" si="36"/>
        <v>0.0793</v>
      </c>
      <c r="L547" s="69">
        <f t="shared" si="37"/>
        <v>102.90037831021438</v>
      </c>
      <c r="M547" s="70" t="str">
        <f t="shared" si="38"/>
        <v>Undervalued</v>
      </c>
      <c r="N547" s="43"/>
      <c r="O547" s="43"/>
      <c r="P547" s="43"/>
      <c r="Q547" s="43"/>
      <c r="R547" s="43"/>
      <c r="S547" s="43"/>
      <c r="T547" s="43"/>
      <c r="W547" s="43"/>
      <c r="X547" s="43"/>
      <c r="Y547" s="43"/>
      <c r="Z547" s="43"/>
      <c r="AA547" s="43"/>
      <c r="AB547" s="43"/>
      <c r="AC547" s="43"/>
      <c r="AF547" s="43"/>
    </row>
    <row r="548" spans="3:32" ht="0.75" customHeight="1">
      <c r="C548" s="43">
        <f t="shared" si="39"/>
        <v>3896676</v>
      </c>
      <c r="D548" s="64">
        <v>1974</v>
      </c>
      <c r="E548" s="69">
        <f t="shared" si="35"/>
        <v>10.811023622047243</v>
      </c>
      <c r="F548" s="69">
        <v>96.11</v>
      </c>
      <c r="G548" s="69">
        <v>3.6</v>
      </c>
      <c r="H548" s="69">
        <v>8.89</v>
      </c>
      <c r="I548" s="69">
        <v>11.03</v>
      </c>
      <c r="J548" s="69">
        <v>49</v>
      </c>
      <c r="K548" s="71">
        <f t="shared" si="36"/>
        <v>0.1103</v>
      </c>
      <c r="L548" s="69">
        <f t="shared" si="37"/>
        <v>80.59836808703537</v>
      </c>
      <c r="M548" s="70" t="str">
        <f t="shared" si="38"/>
        <v>Undervalued</v>
      </c>
      <c r="N548" s="43"/>
      <c r="O548" s="43"/>
      <c r="P548" s="43"/>
      <c r="Q548" s="43"/>
      <c r="R548" s="43"/>
      <c r="S548" s="43"/>
      <c r="T548" s="43"/>
      <c r="W548" s="43"/>
      <c r="X548" s="43"/>
      <c r="Y548" s="43"/>
      <c r="Z548" s="43"/>
      <c r="AA548" s="43"/>
      <c r="AB548" s="43"/>
      <c r="AC548" s="43"/>
      <c r="AF548" s="43"/>
    </row>
    <row r="549" spans="3:32" ht="0.75" customHeight="1">
      <c r="C549" s="43">
        <f t="shared" si="39"/>
        <v>3900625</v>
      </c>
      <c r="D549" s="64">
        <v>1975</v>
      </c>
      <c r="E549" s="69">
        <f t="shared" si="35"/>
        <v>9.115577889447236</v>
      </c>
      <c r="F549" s="69">
        <v>72.56</v>
      </c>
      <c r="G549" s="69">
        <v>3.68</v>
      </c>
      <c r="H549" s="69">
        <v>7.96</v>
      </c>
      <c r="I549" s="69">
        <v>7.24</v>
      </c>
      <c r="J549" s="69">
        <v>57.4</v>
      </c>
      <c r="K549" s="71">
        <f t="shared" si="36"/>
        <v>0.0724</v>
      </c>
      <c r="L549" s="69">
        <f t="shared" si="37"/>
        <v>109.94475138121545</v>
      </c>
      <c r="M549" s="70" t="str">
        <f t="shared" si="38"/>
        <v>Undervalued</v>
      </c>
      <c r="N549" s="43"/>
      <c r="O549" s="43"/>
      <c r="P549" s="43"/>
      <c r="Q549" s="43"/>
      <c r="R549" s="43"/>
      <c r="S549" s="43"/>
      <c r="T549" s="43"/>
      <c r="W549" s="43"/>
      <c r="X549" s="43"/>
      <c r="Y549" s="43"/>
      <c r="Z549" s="43"/>
      <c r="AA549" s="43"/>
      <c r="AB549" s="43"/>
      <c r="AC549" s="43"/>
      <c r="AF549" s="43"/>
    </row>
    <row r="550" spans="3:32" ht="0.75" customHeight="1">
      <c r="C550" s="43">
        <f t="shared" si="39"/>
        <v>3904576</v>
      </c>
      <c r="D550" s="64">
        <v>1976</v>
      </c>
      <c r="E550" s="69">
        <f t="shared" si="35"/>
        <v>9.773965691220988</v>
      </c>
      <c r="F550" s="69">
        <v>96.86</v>
      </c>
      <c r="G550" s="69">
        <v>4.05</v>
      </c>
      <c r="H550" s="69">
        <v>9.91</v>
      </c>
      <c r="I550" s="69">
        <v>5.7</v>
      </c>
      <c r="J550" s="69">
        <v>59.9</v>
      </c>
      <c r="K550" s="71">
        <f t="shared" si="36"/>
        <v>0.057</v>
      </c>
      <c r="L550" s="69">
        <f t="shared" si="37"/>
        <v>173.859649122807</v>
      </c>
      <c r="M550" s="70" t="str">
        <f t="shared" si="38"/>
        <v>Undervalued</v>
      </c>
      <c r="N550" s="43"/>
      <c r="O550" s="43"/>
      <c r="P550" s="43"/>
      <c r="Q550" s="43"/>
      <c r="R550" s="43"/>
      <c r="S550" s="43"/>
      <c r="T550" s="43"/>
      <c r="W550" s="43"/>
      <c r="X550" s="43"/>
      <c r="Y550" s="43"/>
      <c r="Z550" s="43"/>
      <c r="AA550" s="43"/>
      <c r="AB550" s="43"/>
      <c r="AC550" s="43"/>
      <c r="AF550" s="43"/>
    </row>
    <row r="551" spans="3:32" ht="0.75" customHeight="1">
      <c r="C551" s="43">
        <f t="shared" si="39"/>
        <v>3908529</v>
      </c>
      <c r="D551" s="64">
        <v>1977</v>
      </c>
      <c r="E551" s="69">
        <f t="shared" si="35"/>
        <v>9.532598714416896</v>
      </c>
      <c r="F551" s="69">
        <v>103.81</v>
      </c>
      <c r="G551" s="69">
        <v>4.67</v>
      </c>
      <c r="H551" s="69">
        <v>10.89</v>
      </c>
      <c r="I551" s="69">
        <v>5.28</v>
      </c>
      <c r="J551" s="69">
        <v>62.8</v>
      </c>
      <c r="K551" s="71">
        <f t="shared" si="36"/>
        <v>0.0528</v>
      </c>
      <c r="L551" s="69">
        <f t="shared" si="37"/>
        <v>206.25</v>
      </c>
      <c r="M551" s="70" t="str">
        <f t="shared" si="38"/>
        <v>Undervalued</v>
      </c>
      <c r="N551" s="43"/>
      <c r="O551" s="43"/>
      <c r="P551" s="43"/>
      <c r="Q551" s="43"/>
      <c r="R551" s="43"/>
      <c r="S551" s="43"/>
      <c r="T551" s="43"/>
      <c r="W551" s="43"/>
      <c r="X551" s="43"/>
      <c r="Y551" s="43"/>
      <c r="Z551" s="43"/>
      <c r="AA551" s="43"/>
      <c r="AB551" s="43"/>
      <c r="AC551" s="43"/>
      <c r="AF551" s="43"/>
    </row>
    <row r="552" spans="3:32" ht="0.75" customHeight="1">
      <c r="C552" s="43">
        <f t="shared" si="39"/>
        <v>3912484</v>
      </c>
      <c r="D552" s="64">
        <v>1978</v>
      </c>
      <c r="E552" s="69">
        <f t="shared" si="35"/>
        <v>7.319545823195458</v>
      </c>
      <c r="F552" s="69">
        <v>90.25</v>
      </c>
      <c r="G552" s="69">
        <v>5.07</v>
      </c>
      <c r="H552" s="69">
        <v>12.33</v>
      </c>
      <c r="I552" s="69">
        <v>7.78</v>
      </c>
      <c r="J552" s="69">
        <v>66.8</v>
      </c>
      <c r="K552" s="71">
        <f t="shared" si="36"/>
        <v>0.07780000000000001</v>
      </c>
      <c r="L552" s="69">
        <f t="shared" si="37"/>
        <v>158.48329048843186</v>
      </c>
      <c r="M552" s="70" t="str">
        <f t="shared" si="38"/>
        <v>Undervalued</v>
      </c>
      <c r="N552" s="43"/>
      <c r="O552" s="43"/>
      <c r="P552" s="43"/>
      <c r="Q552" s="43"/>
      <c r="R552" s="43"/>
      <c r="S552" s="43"/>
      <c r="T552" s="43"/>
      <c r="W552" s="43"/>
      <c r="X552" s="43"/>
      <c r="Y552" s="43"/>
      <c r="Z552" s="43"/>
      <c r="AA552" s="43"/>
      <c r="AB552" s="43"/>
      <c r="AC552" s="43"/>
      <c r="AF552" s="43"/>
    </row>
    <row r="553" spans="3:32" ht="0.75" customHeight="1">
      <c r="C553" s="43">
        <f t="shared" si="39"/>
        <v>3916441</v>
      </c>
      <c r="D553" s="64">
        <v>1979</v>
      </c>
      <c r="E553" s="69">
        <f t="shared" si="35"/>
        <v>6.709959623149394</v>
      </c>
      <c r="F553" s="69">
        <v>99.71</v>
      </c>
      <c r="G553" s="69">
        <v>5.65</v>
      </c>
      <c r="H553" s="69">
        <v>14.86</v>
      </c>
      <c r="I553" s="69">
        <v>10.88</v>
      </c>
      <c r="J553" s="69">
        <v>73.8</v>
      </c>
      <c r="K553" s="71">
        <f t="shared" si="36"/>
        <v>0.10880000000000001</v>
      </c>
      <c r="L553" s="69">
        <f t="shared" si="37"/>
        <v>136.58088235294116</v>
      </c>
      <c r="M553" s="70" t="str">
        <f t="shared" si="38"/>
        <v>Undervalued</v>
      </c>
      <c r="N553" s="43"/>
      <c r="O553" s="43"/>
      <c r="P553" s="43"/>
      <c r="Q553" s="43"/>
      <c r="R553" s="43"/>
      <c r="S553" s="43"/>
      <c r="T553" s="43"/>
      <c r="W553" s="43"/>
      <c r="X553" s="43"/>
      <c r="Y553" s="43"/>
      <c r="Z553" s="43"/>
      <c r="AA553" s="43"/>
      <c r="AB553" s="43"/>
      <c r="AC553" s="43"/>
      <c r="AF553" s="43"/>
    </row>
    <row r="554" spans="3:32" ht="0.75" customHeight="1">
      <c r="C554" s="43">
        <f t="shared" si="39"/>
        <v>3920400</v>
      </c>
      <c r="D554" s="64">
        <v>1980</v>
      </c>
      <c r="E554" s="69">
        <f t="shared" si="35"/>
        <v>7.4811066126855605</v>
      </c>
      <c r="F554" s="69">
        <v>110.87</v>
      </c>
      <c r="G554" s="69">
        <v>6.16</v>
      </c>
      <c r="H554" s="69">
        <v>14.82</v>
      </c>
      <c r="I554" s="69">
        <v>11.37</v>
      </c>
      <c r="J554" s="69">
        <v>85.2</v>
      </c>
      <c r="K554" s="71">
        <f t="shared" si="36"/>
        <v>0.1137</v>
      </c>
      <c r="L554" s="69">
        <f t="shared" si="37"/>
        <v>130.34300791556728</v>
      </c>
      <c r="M554" s="70" t="str">
        <f t="shared" si="38"/>
        <v>Undervalued</v>
      </c>
      <c r="N554" s="43"/>
      <c r="O554" s="43"/>
      <c r="P554" s="43"/>
      <c r="Q554" s="43"/>
      <c r="R554" s="43"/>
      <c r="S554" s="43"/>
      <c r="T554" s="43"/>
      <c r="W554" s="43"/>
      <c r="X554" s="43"/>
      <c r="Y554" s="43"/>
      <c r="Z554" s="43"/>
      <c r="AA554" s="43"/>
      <c r="AB554" s="43"/>
      <c r="AC554" s="43"/>
      <c r="AF554" s="43"/>
    </row>
    <row r="555" spans="3:32" ht="0.75" customHeight="1">
      <c r="C555" s="43">
        <f t="shared" si="39"/>
        <v>3924361</v>
      </c>
      <c r="D555" s="64">
        <v>1981</v>
      </c>
      <c r="E555" s="69">
        <f t="shared" si="35"/>
        <v>8.656901041666666</v>
      </c>
      <c r="F555" s="69">
        <v>132.97</v>
      </c>
      <c r="G555" s="69">
        <v>6.63</v>
      </c>
      <c r="H555" s="69">
        <v>15.36</v>
      </c>
      <c r="I555" s="69">
        <v>17.63</v>
      </c>
      <c r="J555" s="69">
        <v>95.2</v>
      </c>
      <c r="K555" s="71">
        <f t="shared" si="36"/>
        <v>0.17629999999999998</v>
      </c>
      <c r="L555" s="69">
        <f t="shared" si="37"/>
        <v>87.1242200794101</v>
      </c>
      <c r="M555" s="70" t="str">
        <f t="shared" si="38"/>
        <v>Undervalued</v>
      </c>
      <c r="N555" s="43"/>
      <c r="O555" s="43"/>
      <c r="P555" s="43"/>
      <c r="Q555" s="43"/>
      <c r="R555" s="43"/>
      <c r="S555" s="43"/>
      <c r="T555" s="43"/>
      <c r="W555" s="43"/>
      <c r="X555" s="43"/>
      <c r="Y555" s="43"/>
      <c r="Z555" s="43"/>
      <c r="AA555" s="43"/>
      <c r="AB555" s="43"/>
      <c r="AC555" s="43"/>
      <c r="AF555" s="43"/>
    </row>
    <row r="556" spans="3:32" ht="0.75" customHeight="1">
      <c r="C556" s="43">
        <f t="shared" si="39"/>
        <v>3928324</v>
      </c>
      <c r="D556" s="64">
        <v>1982</v>
      </c>
      <c r="E556" s="69">
        <f t="shared" si="35"/>
        <v>9.278481012658228</v>
      </c>
      <c r="F556" s="69">
        <v>117.28</v>
      </c>
      <c r="G556" s="69">
        <v>6.87</v>
      </c>
      <c r="H556" s="69">
        <v>12.64</v>
      </c>
      <c r="I556" s="69">
        <v>14.6</v>
      </c>
      <c r="J556" s="69">
        <v>99.7</v>
      </c>
      <c r="K556" s="71">
        <f t="shared" si="36"/>
        <v>0.146</v>
      </c>
      <c r="L556" s="69">
        <f t="shared" si="37"/>
        <v>86.57534246575344</v>
      </c>
      <c r="M556" s="70" t="str">
        <f t="shared" si="38"/>
        <v>Undervalued</v>
      </c>
      <c r="N556" s="43"/>
      <c r="O556" s="43"/>
      <c r="P556" s="43"/>
      <c r="Q556" s="43"/>
      <c r="R556" s="43"/>
      <c r="S556" s="43"/>
      <c r="T556" s="43"/>
      <c r="W556" s="43"/>
      <c r="X556" s="43"/>
      <c r="Y556" s="43"/>
      <c r="Z556" s="43"/>
      <c r="AA556" s="43"/>
      <c r="AB556" s="43"/>
      <c r="AC556" s="43"/>
      <c r="AF556" s="43"/>
    </row>
    <row r="557" spans="3:32" ht="0.75" customHeight="1">
      <c r="C557" s="43">
        <f t="shared" si="39"/>
        <v>3932289</v>
      </c>
      <c r="D557" s="64">
        <v>1983</v>
      </c>
      <c r="E557" s="69">
        <f t="shared" si="35"/>
        <v>10.28296507483963</v>
      </c>
      <c r="F557" s="69">
        <v>144.27</v>
      </c>
      <c r="G557" s="69">
        <v>7.09</v>
      </c>
      <c r="H557" s="69">
        <v>14.03</v>
      </c>
      <c r="I557" s="69">
        <v>9.37</v>
      </c>
      <c r="J557" s="69">
        <v>100.2</v>
      </c>
      <c r="K557" s="71">
        <f t="shared" si="36"/>
        <v>0.09369999999999999</v>
      </c>
      <c r="L557" s="69">
        <f t="shared" si="37"/>
        <v>149.7331910352188</v>
      </c>
      <c r="M557" s="70" t="str">
        <f t="shared" si="38"/>
        <v>Undervalued</v>
      </c>
      <c r="N557" s="43"/>
      <c r="O557" s="43"/>
      <c r="P557" s="43"/>
      <c r="Q557" s="43"/>
      <c r="R557" s="43"/>
      <c r="S557" s="43"/>
      <c r="T557" s="43"/>
      <c r="W557" s="43"/>
      <c r="X557" s="43"/>
      <c r="Y557" s="43"/>
      <c r="Z557" s="43"/>
      <c r="AA557" s="43"/>
      <c r="AB557" s="43"/>
      <c r="AC557" s="43"/>
      <c r="AF557" s="43"/>
    </row>
    <row r="558" spans="3:32" ht="0.75" customHeight="1">
      <c r="C558" s="43">
        <f aca="true" t="shared" si="40" ref="C558:C573">D558^2</f>
        <v>3936256</v>
      </c>
      <c r="D558" s="64">
        <v>1984</v>
      </c>
      <c r="E558" s="69">
        <f t="shared" si="35"/>
        <v>9.999399038461537</v>
      </c>
      <c r="F558" s="69">
        <v>166.39</v>
      </c>
      <c r="G558" s="69">
        <v>7.53</v>
      </c>
      <c r="H558" s="69">
        <v>16.64</v>
      </c>
      <c r="I558" s="69">
        <v>11.11</v>
      </c>
      <c r="J558" s="69">
        <v>102.9</v>
      </c>
      <c r="K558" s="71">
        <f t="shared" si="36"/>
        <v>0.11109999999999999</v>
      </c>
      <c r="L558" s="69">
        <f t="shared" si="37"/>
        <v>149.7749774977498</v>
      </c>
      <c r="M558" s="70" t="str">
        <f t="shared" si="38"/>
        <v>Undervalued</v>
      </c>
      <c r="N558" s="43"/>
      <c r="O558" s="43"/>
      <c r="P558" s="43"/>
      <c r="Q558" s="43"/>
      <c r="R558" s="43"/>
      <c r="S558" s="43"/>
      <c r="T558" s="43"/>
      <c r="W558" s="43"/>
      <c r="X558" s="43"/>
      <c r="Y558" s="43"/>
      <c r="Z558" s="43"/>
      <c r="AA558" s="43"/>
      <c r="AB558" s="43"/>
      <c r="AC558" s="43"/>
      <c r="AF558" s="43"/>
    </row>
    <row r="559" spans="3:32" ht="0.75" customHeight="1">
      <c r="C559" s="43">
        <f t="shared" si="40"/>
        <v>3940225</v>
      </c>
      <c r="D559" s="64">
        <v>1985</v>
      </c>
      <c r="E559" s="69">
        <f t="shared" si="35"/>
        <v>11.746064339493499</v>
      </c>
      <c r="F559" s="69">
        <v>171.61</v>
      </c>
      <c r="G559" s="69">
        <v>7.9</v>
      </c>
      <c r="H559" s="69">
        <v>14.61</v>
      </c>
      <c r="I559" s="69">
        <v>8.35</v>
      </c>
      <c r="J559" s="69">
        <v>103.4</v>
      </c>
      <c r="K559" s="71">
        <f t="shared" si="36"/>
        <v>0.08349999999999999</v>
      </c>
      <c r="L559" s="69">
        <f t="shared" si="37"/>
        <v>174.97005988023955</v>
      </c>
      <c r="M559" s="70" t="str">
        <f t="shared" si="38"/>
        <v>Undervalued</v>
      </c>
      <c r="N559" s="43"/>
      <c r="O559" s="43"/>
      <c r="P559" s="43"/>
      <c r="Q559" s="43"/>
      <c r="R559" s="43"/>
      <c r="S559" s="43"/>
      <c r="T559" s="43"/>
      <c r="W559" s="43"/>
      <c r="X559" s="43"/>
      <c r="Y559" s="43"/>
      <c r="Z559" s="43"/>
      <c r="AA559" s="43"/>
      <c r="AB559" s="43"/>
      <c r="AC559" s="43"/>
      <c r="AF559" s="43"/>
    </row>
    <row r="560" spans="3:32" ht="0.75" customHeight="1">
      <c r="C560" s="43">
        <f t="shared" si="40"/>
        <v>3944196</v>
      </c>
      <c r="D560" s="64">
        <v>1986</v>
      </c>
      <c r="E560" s="69">
        <f t="shared" si="35"/>
        <v>14.377762430939226</v>
      </c>
      <c r="F560" s="69">
        <v>208.19</v>
      </c>
      <c r="G560" s="69">
        <v>8.28</v>
      </c>
      <c r="H560" s="69">
        <v>14.48</v>
      </c>
      <c r="I560" s="69">
        <v>7.31</v>
      </c>
      <c r="J560" s="69">
        <v>103.2</v>
      </c>
      <c r="K560" s="71">
        <f t="shared" si="36"/>
        <v>0.0731</v>
      </c>
      <c r="L560" s="69">
        <f t="shared" si="37"/>
        <v>198.08481532147744</v>
      </c>
      <c r="M560" s="70" t="str">
        <f t="shared" si="38"/>
        <v>Undervalued</v>
      </c>
      <c r="N560" s="43"/>
      <c r="O560" s="43"/>
      <c r="P560" s="43"/>
      <c r="Q560" s="43"/>
      <c r="R560" s="43"/>
      <c r="S560" s="43"/>
      <c r="T560" s="43"/>
      <c r="W560" s="43"/>
      <c r="X560" s="43"/>
      <c r="Y560" s="43"/>
      <c r="Z560" s="43"/>
      <c r="AA560" s="43"/>
      <c r="AB560" s="43"/>
      <c r="AC560" s="43"/>
      <c r="AF560" s="43"/>
    </row>
    <row r="561" spans="3:32" ht="0.75" customHeight="1">
      <c r="C561" s="43">
        <f t="shared" si="40"/>
        <v>3948169</v>
      </c>
      <c r="D561" s="64">
        <v>1987</v>
      </c>
      <c r="E561" s="69">
        <f t="shared" si="35"/>
        <v>15.114857142857142</v>
      </c>
      <c r="F561" s="69">
        <v>264.51</v>
      </c>
      <c r="G561" s="69">
        <v>8.81</v>
      </c>
      <c r="H561" s="69">
        <v>17.5</v>
      </c>
      <c r="I561" s="69">
        <v>6.25</v>
      </c>
      <c r="J561" s="69">
        <v>100.5</v>
      </c>
      <c r="K561" s="71">
        <f t="shared" si="36"/>
        <v>0.0625</v>
      </c>
      <c r="L561" s="69">
        <f t="shared" si="37"/>
        <v>280</v>
      </c>
      <c r="M561" s="70" t="str">
        <f t="shared" si="38"/>
        <v>Undervalued</v>
      </c>
      <c r="N561" s="43"/>
      <c r="O561" s="43"/>
      <c r="P561" s="43"/>
      <c r="Q561" s="43"/>
      <c r="R561" s="43"/>
      <c r="S561" s="43"/>
      <c r="T561" s="43"/>
      <c r="W561" s="43"/>
      <c r="X561" s="43"/>
      <c r="Y561" s="43"/>
      <c r="Z561" s="43"/>
      <c r="AA561" s="43"/>
      <c r="AB561" s="43"/>
      <c r="AC561" s="43"/>
      <c r="AF561" s="43"/>
    </row>
    <row r="562" spans="3:32" ht="0.75" customHeight="1">
      <c r="C562" s="43">
        <f t="shared" si="40"/>
        <v>3952144</v>
      </c>
      <c r="D562" s="64">
        <v>1988</v>
      </c>
      <c r="E562" s="69">
        <f t="shared" si="35"/>
        <v>10.542087542087542</v>
      </c>
      <c r="F562" s="69">
        <v>250.48</v>
      </c>
      <c r="G562" s="69">
        <v>9.73</v>
      </c>
      <c r="H562" s="69">
        <v>23.76</v>
      </c>
      <c r="I562" s="69">
        <v>7.63</v>
      </c>
      <c r="J562" s="69">
        <v>104.6</v>
      </c>
      <c r="K562" s="71">
        <f t="shared" si="36"/>
        <v>0.07629999999999999</v>
      </c>
      <c r="L562" s="69">
        <f t="shared" si="37"/>
        <v>311.4023591087812</v>
      </c>
      <c r="M562" s="70" t="str">
        <f t="shared" si="38"/>
        <v>Undervalued</v>
      </c>
      <c r="N562" s="43"/>
      <c r="O562" s="43"/>
      <c r="P562" s="43"/>
      <c r="Q562" s="43"/>
      <c r="R562" s="43"/>
      <c r="S562" s="43"/>
      <c r="T562" s="43"/>
      <c r="W562" s="43"/>
      <c r="X562" s="43"/>
      <c r="Y562" s="43"/>
      <c r="Z562" s="43"/>
      <c r="AA562" s="43"/>
      <c r="AB562" s="43"/>
      <c r="AC562" s="43"/>
      <c r="AF562" s="43"/>
    </row>
    <row r="563" spans="3:32" ht="0.75" customHeight="1">
      <c r="C563" s="43">
        <f t="shared" si="40"/>
        <v>3956121</v>
      </c>
      <c r="D563" s="64">
        <v>1989</v>
      </c>
      <c r="E563" s="69">
        <f t="shared" si="35"/>
        <v>12.479667686926105</v>
      </c>
      <c r="F563" s="69">
        <v>285.41</v>
      </c>
      <c r="G563" s="69">
        <v>11.05</v>
      </c>
      <c r="H563" s="69">
        <v>22.87</v>
      </c>
      <c r="I563" s="69">
        <v>9.29</v>
      </c>
      <c r="J563" s="69">
        <v>110.5</v>
      </c>
      <c r="K563" s="71">
        <f t="shared" si="36"/>
        <v>0.0929</v>
      </c>
      <c r="L563" s="69">
        <f t="shared" si="37"/>
        <v>246.17868675995697</v>
      </c>
      <c r="M563" s="70" t="str">
        <f t="shared" si="38"/>
        <v>Undervalued</v>
      </c>
      <c r="N563" s="43"/>
      <c r="O563" s="43"/>
      <c r="P563" s="43"/>
      <c r="Q563" s="43"/>
      <c r="R563" s="43"/>
      <c r="S563" s="43"/>
      <c r="T563" s="43"/>
      <c r="W563" s="43"/>
      <c r="X563" s="43"/>
      <c r="Y563" s="43"/>
      <c r="Z563" s="43"/>
      <c r="AA563" s="43"/>
      <c r="AB563" s="43"/>
      <c r="AC563" s="43"/>
      <c r="AF563" s="43"/>
    </row>
    <row r="564" spans="3:32" ht="0.75" customHeight="1">
      <c r="C564" s="43">
        <f t="shared" si="40"/>
        <v>3960100</v>
      </c>
      <c r="D564" s="64">
        <v>1990</v>
      </c>
      <c r="E564" s="69">
        <f t="shared" si="35"/>
        <v>15.931115276476103</v>
      </c>
      <c r="F564" s="69">
        <v>339.97</v>
      </c>
      <c r="G564" s="69">
        <v>12.1</v>
      </c>
      <c r="H564" s="69">
        <v>21.34</v>
      </c>
      <c r="I564" s="69">
        <v>8.43</v>
      </c>
      <c r="J564" s="69">
        <v>114.9</v>
      </c>
      <c r="K564" s="71">
        <f t="shared" si="36"/>
        <v>0.0843</v>
      </c>
      <c r="L564" s="69">
        <f t="shared" si="37"/>
        <v>253.1435349940688</v>
      </c>
      <c r="M564" s="70" t="str">
        <f t="shared" si="38"/>
        <v>Undervalued</v>
      </c>
      <c r="N564" s="43"/>
      <c r="O564" s="43"/>
      <c r="P564" s="43"/>
      <c r="Q564" s="43"/>
      <c r="R564" s="43"/>
      <c r="S564" s="43"/>
      <c r="T564" s="43"/>
      <c r="W564" s="43"/>
      <c r="X564" s="43"/>
      <c r="Y564" s="43"/>
      <c r="Z564" s="43"/>
      <c r="AA564" s="43"/>
      <c r="AB564" s="43"/>
      <c r="AC564" s="43"/>
      <c r="AF564" s="43"/>
    </row>
    <row r="565" spans="3:32" ht="0.75" customHeight="1">
      <c r="C565" s="43">
        <f t="shared" si="40"/>
        <v>3964081</v>
      </c>
      <c r="D565" s="64">
        <v>1991</v>
      </c>
      <c r="E565" s="69">
        <f t="shared" si="35"/>
        <v>20.458830923947204</v>
      </c>
      <c r="F565" s="69">
        <v>325.5</v>
      </c>
      <c r="G565" s="69">
        <v>12.2</v>
      </c>
      <c r="H565" s="69">
        <v>15.91</v>
      </c>
      <c r="I565" s="69">
        <v>6.92</v>
      </c>
      <c r="J565" s="69">
        <v>119</v>
      </c>
      <c r="K565" s="71">
        <f t="shared" si="36"/>
        <v>0.0692</v>
      </c>
      <c r="L565" s="69">
        <f t="shared" si="37"/>
        <v>229.91329479768788</v>
      </c>
      <c r="M565" s="70" t="str">
        <f t="shared" si="38"/>
        <v>Undervalued</v>
      </c>
      <c r="N565" s="43"/>
      <c r="O565" s="43"/>
      <c r="P565" s="43"/>
      <c r="Q565" s="43"/>
      <c r="R565" s="43"/>
      <c r="S565" s="43"/>
      <c r="T565" s="43"/>
      <c r="W565" s="43"/>
      <c r="X565" s="43"/>
      <c r="Y565" s="43"/>
      <c r="Z565" s="43"/>
      <c r="AA565" s="43"/>
      <c r="AB565" s="43"/>
      <c r="AC565" s="43"/>
      <c r="AF565" s="43"/>
    </row>
    <row r="566" spans="3:32" ht="0.75" customHeight="1">
      <c r="C566" s="43">
        <f t="shared" si="40"/>
        <v>3968064</v>
      </c>
      <c r="D566" s="64">
        <v>1992</v>
      </c>
      <c r="E566" s="69">
        <f t="shared" si="35"/>
        <v>21.795704557359873</v>
      </c>
      <c r="F566" s="69">
        <v>416.08</v>
      </c>
      <c r="G566" s="69">
        <v>12.38</v>
      </c>
      <c r="H566" s="69">
        <v>19.09</v>
      </c>
      <c r="I566" s="69">
        <v>3.91</v>
      </c>
      <c r="J566" s="69">
        <v>115.6</v>
      </c>
      <c r="K566" s="71">
        <f t="shared" si="36"/>
        <v>0.0391</v>
      </c>
      <c r="L566" s="69">
        <f t="shared" si="37"/>
        <v>488.235294117647</v>
      </c>
      <c r="M566" s="70" t="str">
        <f t="shared" si="38"/>
        <v>Undervalued</v>
      </c>
      <c r="N566" s="43"/>
      <c r="O566" s="43"/>
      <c r="P566" s="43"/>
      <c r="Q566" s="43"/>
      <c r="R566" s="43"/>
      <c r="S566" s="43"/>
      <c r="T566" s="43"/>
      <c r="W566" s="43"/>
      <c r="X566" s="43"/>
      <c r="Y566" s="43"/>
      <c r="Z566" s="43"/>
      <c r="AA566" s="43"/>
      <c r="AB566" s="43"/>
      <c r="AC566" s="43"/>
      <c r="AF566" s="43"/>
    </row>
    <row r="567" spans="3:32" ht="0.75" customHeight="1">
      <c r="C567" s="43">
        <f t="shared" si="40"/>
        <v>3972049</v>
      </c>
      <c r="D567" s="64">
        <v>1993</v>
      </c>
      <c r="E567" s="69">
        <f t="shared" si="35"/>
        <v>19.89168190127971</v>
      </c>
      <c r="F567" s="69">
        <v>435.23</v>
      </c>
      <c r="G567" s="69">
        <v>12.58</v>
      </c>
      <c r="H567" s="69">
        <v>21.88</v>
      </c>
      <c r="I567" s="69">
        <v>3.44</v>
      </c>
      <c r="J567" s="69">
        <v>118</v>
      </c>
      <c r="K567" s="71">
        <f t="shared" si="36"/>
        <v>0.0344</v>
      </c>
      <c r="L567" s="69">
        <f t="shared" si="37"/>
        <v>636.046511627907</v>
      </c>
      <c r="M567" s="70" t="str">
        <f t="shared" si="38"/>
        <v>Undervalued</v>
      </c>
      <c r="N567" s="43"/>
      <c r="O567" s="43"/>
      <c r="P567" s="43"/>
      <c r="Q567" s="43"/>
      <c r="R567" s="43"/>
      <c r="S567" s="43"/>
      <c r="T567" s="43"/>
      <c r="W567" s="43"/>
      <c r="X567" s="43"/>
      <c r="Y567" s="43"/>
      <c r="Z567" s="43"/>
      <c r="AA567" s="43"/>
      <c r="AB567" s="43"/>
      <c r="AC567" s="43"/>
      <c r="AF567" s="43"/>
    </row>
    <row r="568" spans="3:32" ht="0.75" customHeight="1">
      <c r="C568" s="43">
        <f t="shared" si="40"/>
        <v>3976036</v>
      </c>
      <c r="D568" s="64">
        <v>1994</v>
      </c>
      <c r="E568" s="69">
        <f t="shared" si="35"/>
        <v>15.45718954248366</v>
      </c>
      <c r="F568" s="69">
        <v>472.99</v>
      </c>
      <c r="G568" s="69">
        <v>13.18</v>
      </c>
      <c r="H568" s="69">
        <v>30.6</v>
      </c>
      <c r="I568" s="69">
        <v>4.35</v>
      </c>
      <c r="J568" s="69">
        <v>119.1</v>
      </c>
      <c r="K568" s="71">
        <f t="shared" si="36"/>
        <v>0.0435</v>
      </c>
      <c r="L568" s="69">
        <f t="shared" si="37"/>
        <v>703.4482758620691</v>
      </c>
      <c r="M568" s="70" t="str">
        <f t="shared" si="38"/>
        <v>Undervalued</v>
      </c>
      <c r="N568" s="43"/>
      <c r="O568" s="43"/>
      <c r="P568" s="43"/>
      <c r="Q568" s="43"/>
      <c r="R568" s="43"/>
      <c r="S568" s="43"/>
      <c r="T568" s="43"/>
      <c r="W568" s="43"/>
      <c r="X568" s="43"/>
      <c r="Y568" s="43"/>
      <c r="Z568" s="43"/>
      <c r="AA568" s="43"/>
      <c r="AB568" s="43"/>
      <c r="AC568" s="43"/>
      <c r="AF568" s="43"/>
    </row>
    <row r="569" spans="3:32" ht="0.75" customHeight="1">
      <c r="C569" s="43">
        <f t="shared" si="40"/>
        <v>3980025</v>
      </c>
      <c r="D569" s="64">
        <v>1995</v>
      </c>
      <c r="E569" s="69">
        <f t="shared" si="35"/>
        <v>13.699941107184923</v>
      </c>
      <c r="F569" s="69">
        <v>465.25</v>
      </c>
      <c r="G569" s="69">
        <v>13.79</v>
      </c>
      <c r="H569" s="69">
        <v>33.96</v>
      </c>
      <c r="I569" s="69">
        <v>6.45</v>
      </c>
      <c r="J569" s="69">
        <v>122.9</v>
      </c>
      <c r="K569" s="71">
        <f t="shared" si="36"/>
        <v>0.0645</v>
      </c>
      <c r="L569" s="69">
        <f t="shared" si="37"/>
        <v>526.5116279069767</v>
      </c>
      <c r="M569" s="70" t="str">
        <f t="shared" si="38"/>
        <v>Undervalued</v>
      </c>
      <c r="N569" s="43"/>
      <c r="O569" s="43"/>
      <c r="P569" s="43"/>
      <c r="Q569" s="43"/>
      <c r="R569" s="43"/>
      <c r="S569" s="43"/>
      <c r="T569" s="43"/>
      <c r="W569" s="43"/>
      <c r="X569" s="43"/>
      <c r="Y569" s="43"/>
      <c r="Z569" s="43"/>
      <c r="AA569" s="43"/>
      <c r="AB569" s="43"/>
      <c r="AC569" s="43"/>
      <c r="AF569" s="43"/>
    </row>
    <row r="570" spans="3:32" ht="0.75" customHeight="1">
      <c r="C570" s="43">
        <f t="shared" si="40"/>
        <v>3984016</v>
      </c>
      <c r="D570" s="64">
        <v>1996</v>
      </c>
      <c r="E570" s="69">
        <f t="shared" si="35"/>
        <v>15.864187967983476</v>
      </c>
      <c r="F570" s="69">
        <v>614.42</v>
      </c>
      <c r="G570" s="69">
        <v>14.9</v>
      </c>
      <c r="H570" s="69">
        <v>38.73</v>
      </c>
      <c r="I570" s="69">
        <v>5.68</v>
      </c>
      <c r="J570" s="69">
        <v>126.3</v>
      </c>
      <c r="K570" s="71">
        <f t="shared" si="36"/>
        <v>0.056799999999999996</v>
      </c>
      <c r="L570" s="69">
        <f t="shared" si="37"/>
        <v>681.8661971830986</v>
      </c>
      <c r="M570" s="70" t="str">
        <f t="shared" si="38"/>
        <v>Undervalued</v>
      </c>
      <c r="N570" s="43"/>
      <c r="O570" s="43"/>
      <c r="P570" s="43"/>
      <c r="Q570" s="43"/>
      <c r="R570" s="43"/>
      <c r="S570" s="43"/>
      <c r="T570" s="43"/>
      <c r="W570" s="43"/>
      <c r="X570" s="43"/>
      <c r="Y570" s="43"/>
      <c r="Z570" s="43"/>
      <c r="AA570" s="43"/>
      <c r="AB570" s="43"/>
      <c r="AC570" s="43"/>
      <c r="AF570" s="43"/>
    </row>
    <row r="571" spans="3:32" ht="0.75" customHeight="1">
      <c r="C571" s="43">
        <f t="shared" si="40"/>
        <v>3988009</v>
      </c>
      <c r="D571" s="64">
        <v>1997</v>
      </c>
      <c r="E571" s="69">
        <f t="shared" si="35"/>
        <v>19.290533736153073</v>
      </c>
      <c r="F571" s="69">
        <v>766.22</v>
      </c>
      <c r="G571" s="69">
        <v>15.33</v>
      </c>
      <c r="H571" s="69">
        <v>39.72</v>
      </c>
      <c r="I571" s="69">
        <v>5.78</v>
      </c>
      <c r="J571" s="69">
        <v>129.7</v>
      </c>
      <c r="K571" s="71">
        <f t="shared" si="36"/>
        <v>0.057800000000000004</v>
      </c>
      <c r="L571" s="69">
        <f t="shared" si="37"/>
        <v>687.19723183391</v>
      </c>
      <c r="M571" s="70" t="str">
        <f t="shared" si="38"/>
        <v>Undervalued</v>
      </c>
      <c r="N571" s="43"/>
      <c r="O571" s="43"/>
      <c r="P571" s="43"/>
      <c r="Q571" s="43"/>
      <c r="R571" s="43"/>
      <c r="S571" s="43"/>
      <c r="T571" s="43"/>
      <c r="W571" s="43"/>
      <c r="X571" s="43"/>
      <c r="Y571" s="43"/>
      <c r="Z571" s="43"/>
      <c r="AA571" s="43"/>
      <c r="AB571" s="43"/>
      <c r="AC571" s="43"/>
      <c r="AF571" s="43"/>
    </row>
    <row r="572" spans="3:32" ht="0.75" customHeight="1">
      <c r="C572" s="43">
        <f t="shared" si="40"/>
        <v>3992004</v>
      </c>
      <c r="D572" s="64">
        <v>1998</v>
      </c>
      <c r="E572" s="69"/>
      <c r="F572" s="69">
        <v>963.36</v>
      </c>
      <c r="G572" s="69"/>
      <c r="H572" s="69"/>
      <c r="I572" s="69"/>
      <c r="J572" s="69">
        <v>125.5</v>
      </c>
      <c r="K572" s="71">
        <f t="shared" si="36"/>
        <v>0</v>
      </c>
      <c r="L572" s="69" t="e">
        <f t="shared" si="37"/>
        <v>#DIV/0!</v>
      </c>
      <c r="M572" s="70"/>
      <c r="N572" s="43"/>
      <c r="O572" s="43"/>
      <c r="P572" s="43"/>
      <c r="Q572" s="43"/>
      <c r="R572" s="43"/>
      <c r="S572" s="43"/>
      <c r="T572" s="43"/>
      <c r="W572" s="43"/>
      <c r="X572" s="43"/>
      <c r="Y572" s="43"/>
      <c r="Z572" s="43"/>
      <c r="AA572" s="43"/>
      <c r="AB572" s="43"/>
      <c r="AC572" s="43"/>
      <c r="AF572" s="43"/>
    </row>
    <row r="573" spans="3:32" ht="0.75" customHeight="1">
      <c r="C573" s="43">
        <f t="shared" si="40"/>
        <v>3996001</v>
      </c>
      <c r="D573" s="64">
        <v>1999</v>
      </c>
      <c r="E573" s="69"/>
      <c r="F573" s="69"/>
      <c r="G573" s="69"/>
      <c r="H573" s="69"/>
      <c r="I573" s="69"/>
      <c r="J573" s="69"/>
      <c r="K573" s="71">
        <f aca="true" t="shared" si="41" ref="K573:K579">I573/100</f>
        <v>0</v>
      </c>
      <c r="L573" s="69" t="e">
        <f aca="true" t="shared" si="42" ref="L573:L579">H573/K573</f>
        <v>#DIV/0!</v>
      </c>
      <c r="M573" s="70"/>
      <c r="N573" s="43"/>
      <c r="O573" s="43"/>
      <c r="P573" s="43"/>
      <c r="Q573" s="43"/>
      <c r="R573" s="43"/>
      <c r="S573" s="43"/>
      <c r="T573" s="43"/>
      <c r="W573" s="43"/>
      <c r="X573" s="43"/>
      <c r="Y573" s="43"/>
      <c r="Z573" s="43"/>
      <c r="AA573" s="43"/>
      <c r="AB573" s="43"/>
      <c r="AC573" s="43"/>
      <c r="AF573" s="43"/>
    </row>
    <row r="574" spans="3:32" ht="0.75" customHeight="1">
      <c r="C574" s="43">
        <f aca="true" t="shared" si="43" ref="C574:C579">D574^2</f>
        <v>4000000</v>
      </c>
      <c r="D574" s="64">
        <v>2000</v>
      </c>
      <c r="E574" s="69"/>
      <c r="F574" s="69"/>
      <c r="G574" s="69"/>
      <c r="H574" s="69"/>
      <c r="I574" s="69"/>
      <c r="J574" s="69"/>
      <c r="K574" s="71">
        <f t="shared" si="41"/>
        <v>0</v>
      </c>
      <c r="L574" s="69" t="e">
        <f t="shared" si="42"/>
        <v>#DIV/0!</v>
      </c>
      <c r="M574" s="70"/>
      <c r="N574" s="43"/>
      <c r="O574" s="43"/>
      <c r="P574" s="43"/>
      <c r="Q574" s="43"/>
      <c r="R574" s="43"/>
      <c r="S574" s="43"/>
      <c r="T574" s="43"/>
      <c r="W574" s="43"/>
      <c r="X574" s="43"/>
      <c r="Y574" s="43"/>
      <c r="Z574" s="43"/>
      <c r="AA574" s="43"/>
      <c r="AB574" s="43"/>
      <c r="AC574" s="43"/>
      <c r="AF574" s="43"/>
    </row>
    <row r="575" spans="3:32" ht="0.75" customHeight="1">
      <c r="C575" s="43">
        <f t="shared" si="43"/>
        <v>4004001</v>
      </c>
      <c r="D575" s="64">
        <v>2001</v>
      </c>
      <c r="E575" s="69"/>
      <c r="F575" s="69"/>
      <c r="G575" s="69"/>
      <c r="H575" s="69"/>
      <c r="I575" s="69"/>
      <c r="J575" s="69"/>
      <c r="K575" s="71">
        <f t="shared" si="41"/>
        <v>0</v>
      </c>
      <c r="L575" s="69" t="e">
        <f t="shared" si="42"/>
        <v>#DIV/0!</v>
      </c>
      <c r="M575" s="70"/>
      <c r="N575" s="43"/>
      <c r="O575" s="43"/>
      <c r="P575" s="43"/>
      <c r="Q575" s="43"/>
      <c r="R575" s="43"/>
      <c r="S575" s="43"/>
      <c r="T575" s="43"/>
      <c r="W575" s="43"/>
      <c r="X575" s="43"/>
      <c r="Y575" s="43"/>
      <c r="Z575" s="43"/>
      <c r="AA575" s="43"/>
      <c r="AB575" s="43"/>
      <c r="AC575" s="43"/>
      <c r="AF575" s="43"/>
    </row>
    <row r="576" spans="3:32" ht="0.75" customHeight="1">
      <c r="C576" s="43">
        <f t="shared" si="43"/>
        <v>4008004</v>
      </c>
      <c r="D576" s="64">
        <v>2002</v>
      </c>
      <c r="E576" s="69"/>
      <c r="F576" s="69"/>
      <c r="G576" s="69"/>
      <c r="H576" s="69"/>
      <c r="I576" s="69"/>
      <c r="J576" s="69"/>
      <c r="K576" s="71">
        <f t="shared" si="41"/>
        <v>0</v>
      </c>
      <c r="L576" s="69" t="e">
        <f t="shared" si="42"/>
        <v>#DIV/0!</v>
      </c>
      <c r="M576" s="70"/>
      <c r="N576" s="43"/>
      <c r="O576" s="43"/>
      <c r="P576" s="43"/>
      <c r="Q576" s="43"/>
      <c r="R576" s="43"/>
      <c r="S576" s="43"/>
      <c r="T576" s="43"/>
      <c r="W576" s="43"/>
      <c r="X576" s="43"/>
      <c r="Y576" s="43"/>
      <c r="Z576" s="43"/>
      <c r="AA576" s="43"/>
      <c r="AB576" s="43"/>
      <c r="AC576" s="43"/>
      <c r="AF576" s="43"/>
    </row>
    <row r="577" spans="3:32" ht="0.75" customHeight="1">
      <c r="C577" s="43">
        <f t="shared" si="43"/>
        <v>4012009</v>
      </c>
      <c r="D577" s="64">
        <v>2003</v>
      </c>
      <c r="E577" s="69"/>
      <c r="F577" s="69"/>
      <c r="G577" s="69"/>
      <c r="H577" s="69"/>
      <c r="I577" s="69"/>
      <c r="J577" s="69"/>
      <c r="K577" s="71">
        <f t="shared" si="41"/>
        <v>0</v>
      </c>
      <c r="L577" s="69" t="e">
        <f t="shared" si="42"/>
        <v>#DIV/0!</v>
      </c>
      <c r="M577" s="70"/>
      <c r="N577" s="43"/>
      <c r="O577" s="43"/>
      <c r="P577" s="43"/>
      <c r="Q577" s="43"/>
      <c r="R577" s="43"/>
      <c r="S577" s="43"/>
      <c r="T577" s="43"/>
      <c r="W577" s="43"/>
      <c r="X577" s="43"/>
      <c r="Y577" s="43"/>
      <c r="Z577" s="43"/>
      <c r="AA577" s="43"/>
      <c r="AB577" s="43"/>
      <c r="AC577" s="43"/>
      <c r="AF577" s="43"/>
    </row>
    <row r="578" spans="3:32" ht="0.75" customHeight="1">
      <c r="C578" s="43">
        <f t="shared" si="43"/>
        <v>4016016</v>
      </c>
      <c r="D578" s="64">
        <v>2004</v>
      </c>
      <c r="E578" s="69"/>
      <c r="F578" s="69"/>
      <c r="G578" s="69"/>
      <c r="H578" s="69"/>
      <c r="I578" s="69"/>
      <c r="J578" s="69"/>
      <c r="K578" s="71">
        <f t="shared" si="41"/>
        <v>0</v>
      </c>
      <c r="L578" s="69" t="e">
        <f t="shared" si="42"/>
        <v>#DIV/0!</v>
      </c>
      <c r="M578" s="70"/>
      <c r="N578" s="43"/>
      <c r="O578" s="43"/>
      <c r="P578" s="43"/>
      <c r="Q578" s="43"/>
      <c r="R578" s="43"/>
      <c r="S578" s="43"/>
      <c r="T578" s="43"/>
      <c r="W578" s="43"/>
      <c r="X578" s="43"/>
      <c r="Y578" s="43"/>
      <c r="Z578" s="43"/>
      <c r="AA578" s="43"/>
      <c r="AB578" s="43"/>
      <c r="AC578" s="43"/>
      <c r="AF578" s="43"/>
    </row>
    <row r="579" spans="3:32" ht="0.75" customHeight="1">
      <c r="C579" s="43">
        <f t="shared" si="43"/>
        <v>4020025</v>
      </c>
      <c r="D579" s="64">
        <v>2005</v>
      </c>
      <c r="E579" s="69"/>
      <c r="F579" s="69"/>
      <c r="G579" s="69"/>
      <c r="H579" s="69"/>
      <c r="I579" s="69"/>
      <c r="J579" s="69"/>
      <c r="K579" s="71">
        <f t="shared" si="41"/>
        <v>0</v>
      </c>
      <c r="L579" s="69" t="e">
        <f t="shared" si="42"/>
        <v>#DIV/0!</v>
      </c>
      <c r="M579" s="70"/>
      <c r="N579" s="43"/>
      <c r="O579" s="43"/>
      <c r="P579" s="43"/>
      <c r="Q579" s="43"/>
      <c r="R579" s="43"/>
      <c r="S579" s="43"/>
      <c r="T579" s="43"/>
      <c r="W579" s="43"/>
      <c r="X579" s="43"/>
      <c r="Y579" s="43"/>
      <c r="Z579" s="43"/>
      <c r="AA579" s="43"/>
      <c r="AB579" s="43"/>
      <c r="AC579" s="43"/>
      <c r="AF579" s="43"/>
    </row>
    <row r="580" spans="3:34" ht="0.75" customHeight="1">
      <c r="C580" s="72"/>
      <c r="D580" s="73" t="s">
        <v>28</v>
      </c>
      <c r="E580" s="74">
        <f>AVERAGE(E445:E579)</f>
        <v>13.692347444610153</v>
      </c>
      <c r="F580" s="74"/>
      <c r="G580" s="74"/>
      <c r="H580" s="74"/>
      <c r="I580" s="74"/>
      <c r="J580" s="74"/>
      <c r="K580" s="72"/>
      <c r="L580" s="72"/>
      <c r="M580" s="75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</row>
    <row r="581" spans="3:34" ht="0.75" customHeight="1">
      <c r="C581" s="72"/>
      <c r="D581" s="77"/>
      <c r="E581" s="72" t="s">
        <v>29</v>
      </c>
      <c r="F581" s="72"/>
      <c r="G581" s="72"/>
      <c r="H581" s="72"/>
      <c r="I581" s="72"/>
      <c r="J581" s="72"/>
      <c r="K581" s="72"/>
      <c r="L581" s="72"/>
      <c r="M581" s="75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</row>
    <row r="582" spans="3:34" ht="0.75" customHeight="1">
      <c r="C582" s="72"/>
      <c r="D582" s="77"/>
      <c r="E582" s="78" t="s">
        <v>30</v>
      </c>
      <c r="F582" s="78"/>
      <c r="G582" s="72"/>
      <c r="H582" s="72" t="s">
        <v>54</v>
      </c>
      <c r="I582" s="72"/>
      <c r="J582" s="72"/>
      <c r="K582" s="72"/>
      <c r="L582" s="72"/>
      <c r="M582" s="75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</row>
    <row r="583" spans="3:34" ht="0.75" customHeight="1">
      <c r="C583" s="72"/>
      <c r="D583" s="77"/>
      <c r="E583" s="79" t="s">
        <v>31</v>
      </c>
      <c r="F583" s="80">
        <v>0.030005781467247056</v>
      </c>
      <c r="G583" s="72"/>
      <c r="H583" s="72" t="s">
        <v>55</v>
      </c>
      <c r="I583" s="72"/>
      <c r="J583" s="72"/>
      <c r="K583" s="72"/>
      <c r="L583" s="72"/>
      <c r="M583" s="75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</row>
    <row r="584" spans="3:34" ht="0.75" customHeight="1">
      <c r="C584" s="72"/>
      <c r="D584" s="77"/>
      <c r="E584" s="79" t="s">
        <v>32</v>
      </c>
      <c r="F584" s="80">
        <v>0.0009003469214601867</v>
      </c>
      <c r="G584" s="72"/>
      <c r="H584" s="72" t="s">
        <v>56</v>
      </c>
      <c r="I584" s="72"/>
      <c r="J584" s="72"/>
      <c r="K584" s="72"/>
      <c r="L584" s="72"/>
      <c r="M584" s="75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</row>
    <row r="585" spans="3:34" ht="0.75" customHeight="1">
      <c r="C585" s="72"/>
      <c r="D585" s="77"/>
      <c r="E585" s="79" t="s">
        <v>33</v>
      </c>
      <c r="F585" s="80">
        <v>-0.007092450303168132</v>
      </c>
      <c r="G585" s="72"/>
      <c r="H585" s="72" t="s">
        <v>57</v>
      </c>
      <c r="I585" s="72"/>
      <c r="J585" s="72"/>
      <c r="K585" s="72"/>
      <c r="L585" s="72"/>
      <c r="M585" s="75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</row>
    <row r="586" spans="3:34" ht="0.75" customHeight="1">
      <c r="C586" s="72"/>
      <c r="D586" s="77"/>
      <c r="E586" s="79" t="s">
        <v>34</v>
      </c>
      <c r="F586" s="80">
        <v>4.248789028663092</v>
      </c>
      <c r="G586" s="72"/>
      <c r="H586" s="72" t="s">
        <v>58</v>
      </c>
      <c r="I586" s="72"/>
      <c r="J586" s="72"/>
      <c r="K586" s="72"/>
      <c r="L586" s="72"/>
      <c r="M586" s="75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</row>
    <row r="587" spans="3:34" ht="0.75" customHeight="1">
      <c r="C587" s="72"/>
      <c r="D587" s="77"/>
      <c r="E587" s="79" t="s">
        <v>35</v>
      </c>
      <c r="F587" s="80">
        <v>127</v>
      </c>
      <c r="G587" s="72"/>
      <c r="H587" s="72" t="s">
        <v>59</v>
      </c>
      <c r="I587" s="72"/>
      <c r="J587" s="72"/>
      <c r="K587" s="72"/>
      <c r="L587" s="72"/>
      <c r="M587" s="75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</row>
    <row r="588" spans="3:34" ht="0.75" customHeight="1">
      <c r="C588" s="72"/>
      <c r="D588" s="77"/>
      <c r="E588" s="72"/>
      <c r="F588" s="72"/>
      <c r="G588" s="72"/>
      <c r="H588" s="72" t="s">
        <v>60</v>
      </c>
      <c r="I588" s="72"/>
      <c r="J588" s="72"/>
      <c r="K588" s="72"/>
      <c r="L588" s="72"/>
      <c r="M588" s="75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</row>
    <row r="589" spans="3:34" ht="0.75" customHeight="1">
      <c r="C589" s="72"/>
      <c r="D589" s="77"/>
      <c r="E589" s="72" t="s">
        <v>36</v>
      </c>
      <c r="F589" s="72"/>
      <c r="G589" s="72"/>
      <c r="H589" s="72"/>
      <c r="I589" s="72"/>
      <c r="J589" s="72"/>
      <c r="K589" s="72"/>
      <c r="L589" s="72"/>
      <c r="M589" s="75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</row>
    <row r="590" spans="3:34" ht="0.75" customHeight="1">
      <c r="C590" s="72"/>
      <c r="D590" s="77"/>
      <c r="E590" s="81"/>
      <c r="F590" s="81" t="s">
        <v>37</v>
      </c>
      <c r="G590" s="81" t="s">
        <v>38</v>
      </c>
      <c r="H590" s="81" t="s">
        <v>39</v>
      </c>
      <c r="I590" s="81" t="s">
        <v>40</v>
      </c>
      <c r="J590" s="81" t="s">
        <v>41</v>
      </c>
      <c r="K590" s="72"/>
      <c r="L590" s="72"/>
      <c r="M590" s="75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</row>
    <row r="591" spans="3:34" ht="0.75" customHeight="1">
      <c r="C591" s="72"/>
      <c r="D591" s="77"/>
      <c r="E591" s="79" t="s">
        <v>42</v>
      </c>
      <c r="F591" s="80">
        <v>1</v>
      </c>
      <c r="G591" s="80">
        <v>2.033487104793494</v>
      </c>
      <c r="H591" s="80">
        <v>2.033487104793494</v>
      </c>
      <c r="I591" s="80">
        <v>0.11264478456752726</v>
      </c>
      <c r="J591" s="80">
        <v>0.7377156015413819</v>
      </c>
      <c r="K591" s="72"/>
      <c r="L591" s="72"/>
      <c r="M591" s="75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</row>
    <row r="592" spans="3:34" ht="0.75" customHeight="1">
      <c r="C592" s="72"/>
      <c r="D592" s="77"/>
      <c r="E592" s="79" t="s">
        <v>43</v>
      </c>
      <c r="F592" s="80">
        <v>125</v>
      </c>
      <c r="G592" s="80">
        <v>2256.5260262609827</v>
      </c>
      <c r="H592" s="80">
        <v>18.052208210087862</v>
      </c>
      <c r="I592" s="80"/>
      <c r="J592" s="80"/>
      <c r="K592" s="72"/>
      <c r="L592" s="72"/>
      <c r="M592" s="75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</row>
    <row r="593" spans="3:34" ht="0.75" customHeight="1">
      <c r="C593" s="72"/>
      <c r="D593" s="77"/>
      <c r="E593" s="79" t="s">
        <v>44</v>
      </c>
      <c r="F593" s="80">
        <v>126</v>
      </c>
      <c r="G593" s="80">
        <v>2258.559513365776</v>
      </c>
      <c r="H593" s="80"/>
      <c r="I593" s="80"/>
      <c r="J593" s="80"/>
      <c r="K593" s="72"/>
      <c r="L593" s="72"/>
      <c r="M593" s="75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</row>
    <row r="594" spans="3:34" ht="0.75" customHeight="1">
      <c r="C594" s="72"/>
      <c r="D594" s="77"/>
      <c r="E594" s="72"/>
      <c r="F594" s="72"/>
      <c r="G594" s="72"/>
      <c r="H594" s="72"/>
      <c r="I594" s="72"/>
      <c r="J594" s="72"/>
      <c r="K594" s="72"/>
      <c r="L594" s="72"/>
      <c r="M594" s="75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</row>
    <row r="595" spans="3:34" ht="0.75" customHeight="1">
      <c r="C595" s="72"/>
      <c r="D595" s="77"/>
      <c r="E595" s="81"/>
      <c r="F595" s="81" t="s">
        <v>45</v>
      </c>
      <c r="G595" s="81" t="s">
        <v>34</v>
      </c>
      <c r="H595" s="81" t="s">
        <v>46</v>
      </c>
      <c r="I595" s="81" t="s">
        <v>47</v>
      </c>
      <c r="J595" s="81" t="s">
        <v>48</v>
      </c>
      <c r="K595" s="81" t="s">
        <v>49</v>
      </c>
      <c r="L595" s="81" t="s">
        <v>50</v>
      </c>
      <c r="M595" s="82" t="s">
        <v>51</v>
      </c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</row>
    <row r="596" spans="3:34" ht="0.75" customHeight="1">
      <c r="C596" s="72"/>
      <c r="D596" s="77"/>
      <c r="E596" s="79" t="s">
        <v>52</v>
      </c>
      <c r="F596" s="80">
        <v>20.367722726563137</v>
      </c>
      <c r="G596" s="80">
        <v>19.892902501905</v>
      </c>
      <c r="H596" s="80">
        <v>1.0238688258092388</v>
      </c>
      <c r="I596" s="80">
        <v>0.3078746095492908</v>
      </c>
      <c r="J596" s="80">
        <v>-19.002800743825674</v>
      </c>
      <c r="K596" s="80">
        <v>59.73824619695195</v>
      </c>
      <c r="L596" s="80">
        <v>-19.002800743825674</v>
      </c>
      <c r="M596" s="79">
        <v>59.73824619695195</v>
      </c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</row>
    <row r="597" spans="3:34" ht="0.75" customHeight="1">
      <c r="C597" s="72"/>
      <c r="D597" s="77"/>
      <c r="E597" s="79" t="s">
        <v>53</v>
      </c>
      <c r="F597" s="80">
        <v>-0.0034515901147636955</v>
      </c>
      <c r="G597" s="80">
        <v>0.010284037986185506</v>
      </c>
      <c r="H597" s="80">
        <v>-0.33562595931677797</v>
      </c>
      <c r="I597" s="80">
        <v>0.7377156015416166</v>
      </c>
      <c r="J597" s="80">
        <v>-0.023804977905545525</v>
      </c>
      <c r="K597" s="80">
        <v>0.016901797676018133</v>
      </c>
      <c r="L597" s="80">
        <v>-0.023804977905545525</v>
      </c>
      <c r="M597" s="79">
        <v>0.016901797676018133</v>
      </c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</row>
    <row r="598" spans="3:34" ht="10.5">
      <c r="C598" s="72"/>
      <c r="D598" s="77"/>
      <c r="E598" s="72"/>
      <c r="F598" s="72"/>
      <c r="G598" s="72"/>
      <c r="H598" s="72"/>
      <c r="I598" s="72"/>
      <c r="J598" s="72"/>
      <c r="K598" s="72"/>
      <c r="L598" s="72"/>
      <c r="M598" s="75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</row>
    <row r="599" spans="3:32" ht="10.5">
      <c r="C599" s="43"/>
      <c r="D599" s="64"/>
      <c r="E599" s="69"/>
      <c r="F599" s="43"/>
      <c r="G599" s="43"/>
      <c r="H599" s="43"/>
      <c r="I599" s="43"/>
      <c r="J599" s="43"/>
      <c r="K599" s="43"/>
      <c r="L599" s="43"/>
      <c r="M599" s="70"/>
      <c r="N599" s="43"/>
      <c r="O599" s="43"/>
      <c r="P599" s="43"/>
      <c r="Q599" s="43"/>
      <c r="R599" s="43"/>
      <c r="S599" s="43"/>
      <c r="T599" s="43"/>
      <c r="W599" s="43"/>
      <c r="X599" s="43"/>
      <c r="Y599" s="43"/>
      <c r="Z599" s="43"/>
      <c r="AA599" s="43"/>
      <c r="AB599" s="43"/>
      <c r="AC599" s="43"/>
      <c r="AF599" s="43"/>
    </row>
    <row r="600" spans="3:32" ht="10.5">
      <c r="C600" s="43"/>
      <c r="D600" s="64"/>
      <c r="E600" s="69"/>
      <c r="F600" s="69"/>
      <c r="G600" s="69"/>
      <c r="H600" s="69"/>
      <c r="I600" s="69"/>
      <c r="J600" s="69"/>
      <c r="K600" s="43"/>
      <c r="L600" s="43"/>
      <c r="M600" s="70"/>
      <c r="N600" s="43"/>
      <c r="O600" s="43"/>
      <c r="P600" s="43"/>
      <c r="Q600" s="43"/>
      <c r="R600" s="43"/>
      <c r="S600" s="43"/>
      <c r="T600" s="43"/>
      <c r="W600" s="43"/>
      <c r="X600" s="43"/>
      <c r="Y600" s="43"/>
      <c r="Z600" s="43"/>
      <c r="AA600" s="43"/>
      <c r="AB600" s="43"/>
      <c r="AC600" s="43"/>
      <c r="AF600" s="43"/>
    </row>
  </sheetData>
  <printOptions/>
  <pageMargins left="0.3" right="0.3" top="0.75" bottom="0.75" header="0.5" footer="0.5"/>
  <pageSetup orientation="portrait" paperSize="9" scale="70"/>
  <headerFooter alignWithMargins="0">
    <oddHeader>&amp;L&amp;CStockMarketValuation.xls&amp;R&amp;D, &amp;T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Phillip LeBel</cp:lastModifiedBy>
  <cp:lastPrinted>2006-10-11T20:48:20Z</cp:lastPrinted>
  <dcterms:created xsi:type="dcterms:W3CDTF">1999-10-07T00:21:22Z</dcterms:created>
  <cp:category/>
  <cp:version/>
  <cp:contentType/>
  <cp:contentStatus/>
</cp:coreProperties>
</file>