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020" windowHeight="9780" tabRatio="26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<sst xmlns="http://schemas.openxmlformats.org/spreadsheetml/2006/main" count="81" uniqueCount="49">
  <si>
    <t>Herring</t>
  </si>
  <si>
    <t>Bluefish</t>
  </si>
  <si>
    <t>Catfish</t>
  </si>
  <si>
    <t>Croakers</t>
  </si>
  <si>
    <t>Drum,Blk</t>
  </si>
  <si>
    <t>Drum,Red</t>
  </si>
  <si>
    <t>Flounder</t>
  </si>
  <si>
    <t>Menhaden</t>
  </si>
  <si>
    <t>Sea Bass,Blk</t>
  </si>
  <si>
    <t>Shad,Am.</t>
  </si>
  <si>
    <t>Striped Bass</t>
  </si>
  <si>
    <t>Yell.Perch</t>
  </si>
  <si>
    <t>Blue Crab</t>
  </si>
  <si>
    <t>Clams,Soft</t>
  </si>
  <si>
    <t>Oysters</t>
  </si>
  <si>
    <t>Total</t>
  </si>
  <si>
    <t>Year</t>
  </si>
  <si>
    <t>Black Sea Bass</t>
  </si>
  <si>
    <t>Reported Harvest</t>
  </si>
  <si>
    <t>Estimated Harvest</t>
  </si>
  <si>
    <t>Soft Shell Clams</t>
  </si>
  <si>
    <t>Linear Estimated Harvest</t>
  </si>
  <si>
    <t>Curvilinear Estimated Harvest</t>
  </si>
  <si>
    <t>Yellow Perch</t>
  </si>
  <si>
    <t>Total biomass</t>
  </si>
  <si>
    <t>Chesapeake Bay All Species Combined Annual Landings, in Pounds, and current dollar prices</t>
  </si>
  <si>
    <t>http://remora.ssp.nmfs.gov/MFPUBLIC/owa/mrfss.MF_ANNUAL_LANDINGS.RESULTS</t>
  </si>
  <si>
    <t>Calculated</t>
  </si>
  <si>
    <t>Current $</t>
  </si>
  <si>
    <t>1996 CPI</t>
  </si>
  <si>
    <t>1996 $</t>
  </si>
  <si>
    <t>Year^2</t>
  </si>
  <si>
    <t>Matric tons</t>
  </si>
  <si>
    <t>Pounds</t>
  </si>
  <si>
    <t>Reported Harvest, in pounds</t>
  </si>
  <si>
    <t>Estimated Harvest, in pounds</t>
  </si>
  <si>
    <t>Value</t>
  </si>
  <si>
    <t>Index</t>
  </si>
  <si>
    <t>Real Price</t>
  </si>
  <si>
    <t>Estimated Real Price</t>
  </si>
  <si>
    <t>Chespeake Bay Commercial Harvests</t>
  </si>
  <si>
    <t>©2000</t>
  </si>
  <si>
    <t xml:space="preserve">     Is the Chesapeake Bay being overharvested?  As one of the most prolific marine estuaries in the world, the Chesapeake Bay historically has provided</t>
  </si>
  <si>
    <t>P. LeBel</t>
  </si>
  <si>
    <t>an exceptional variety and quantity of seafood.  However, there are signs that several species are becoming endangered by a reduction in wetlands</t>
  </si>
  <si>
    <t xml:space="preserve">necessary for reproduction, environmental pollution, as well as overharvesting. Data below on commercial harvests provide some measure of the changes that </t>
  </si>
  <si>
    <t>have been taking place.  Optimal management of the Bay will require a combination of regulatory and price changes to achieve sustainable commercial stocks.</t>
  </si>
  <si>
    <t>Chesapeake Bay Commercial Landings Database</t>
  </si>
  <si>
    <t>What these data show is that thus far, the Chesapeake Bay estuary continues to experience continued stress on the sustainability of species.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</si>
</sst>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&quot;$&quot;#,###;\-&quot;$&quot;#,###"/>
    <numFmt numFmtId="166" formatCode="0.0000"/>
    <numFmt numFmtId="167" formatCode="&quot;$&quot;#,##0.00;[Red]\(&quot;$&quot;#,##0.00\)"/>
  </numFmts>
  <fonts count="2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2"/>
      <color indexed="12"/>
      <name val="Helv"/>
      <family val="0"/>
    </font>
    <font>
      <b/>
      <sz val="9"/>
      <color indexed="12"/>
      <name val="Helv"/>
      <family val="0"/>
    </font>
    <font>
      <b/>
      <sz val="10"/>
      <color indexed="8"/>
      <name val="Helv"/>
      <family val="0"/>
    </font>
    <font>
      <sz val="12"/>
      <name val="Helv"/>
      <family val="0"/>
    </font>
    <font>
      <vertAlign val="superscript"/>
      <sz val="9"/>
      <name val="Helv"/>
      <family val="0"/>
    </font>
    <font>
      <b/>
      <sz val="15"/>
      <name val="Helv"/>
      <family val="0"/>
    </font>
    <font>
      <sz val="10.75"/>
      <name val="Helv"/>
      <family val="0"/>
    </font>
    <font>
      <sz val="11.25"/>
      <name val="Helv"/>
      <family val="0"/>
    </font>
    <font>
      <b/>
      <sz val="14.75"/>
      <name val="Helv"/>
      <family val="0"/>
    </font>
    <font>
      <sz val="11"/>
      <name val="Helv"/>
      <family val="0"/>
    </font>
    <font>
      <sz val="10.5"/>
      <name val="Helv"/>
      <family val="0"/>
    </font>
    <font>
      <sz val="10.25"/>
      <name val="Helv"/>
      <family val="0"/>
    </font>
    <font>
      <b/>
      <sz val="11.75"/>
      <name val="Helv"/>
      <family val="0"/>
    </font>
    <font>
      <sz val="8.75"/>
      <name val="Helv"/>
      <family val="0"/>
    </font>
    <font>
      <b/>
      <sz val="9.75"/>
      <name val="Helv"/>
      <family val="0"/>
    </font>
    <font>
      <b/>
      <sz val="11.75"/>
      <color indexed="12"/>
      <name val="Helv"/>
      <family val="0"/>
    </font>
    <font>
      <b/>
      <sz val="10.25"/>
      <name val="Helv"/>
      <family val="0"/>
    </font>
    <font>
      <sz val="9.25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1" fontId="2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Oyster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315"/>
          <c:y val="0.1725"/>
          <c:w val="0.9592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Sheet1!$B$271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Sheet1!$A$272:$A$320</c:f>
              <c:numCache/>
            </c:numRef>
          </c:cat>
          <c:val>
            <c:numRef>
              <c:f>Sheet1!$B$272:$B$320</c:f>
              <c:numCache/>
            </c:numRef>
          </c:val>
          <c:smooth val="0"/>
        </c:ser>
        <c:ser>
          <c:idx val="1"/>
          <c:order val="1"/>
          <c:tx>
            <c:strRef>
              <c:f>Sheet1!$C$271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Sheet1!$A$272:$A$320</c:f>
              <c:numCache/>
            </c:numRef>
          </c:cat>
          <c:val>
            <c:numRef>
              <c:f>Sheet1!$C$272:$C$320</c:f>
              <c:numCache/>
            </c:numRef>
          </c:val>
          <c:smooth val="1"/>
        </c:ser>
        <c:marker val="1"/>
        <c:axId val="21842128"/>
        <c:axId val="62361425"/>
      </c:line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2361425"/>
        <c:crosses val="autoZero"/>
        <c:auto val="0"/>
        <c:lblOffset val="100"/>
        <c:noMultiLvlLbl val="0"/>
      </c:catAx>
      <c:valAx>
        <c:axId val="6236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2184212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445"/>
          <c:y val="0.84875"/>
          <c:w val="0.6"/>
          <c:h val="0.051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Black Drum Harvests</a:t>
            </a:r>
            <a:r>
              <a:rPr lang="en-US" cap="none" sz="1175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975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>
        <c:manualLayout>
          <c:xMode val="factor"/>
          <c:yMode val="factor"/>
          <c:x val="-0.0065"/>
          <c:y val="-0.004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025"/>
          <c:y val="0.15425"/>
          <c:w val="0.931"/>
          <c:h val="0.695"/>
        </c:manualLayout>
      </c:layout>
      <c:lineChart>
        <c:grouping val="standard"/>
        <c:varyColors val="0"/>
        <c:ser>
          <c:idx val="5"/>
          <c:order val="0"/>
          <c:tx>
            <c:v>Black Drum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Black Drum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/>
            </c:numRef>
          </c:cat>
          <c:val>
            <c:numRef>
              <c:f>Sheet1!$F$207:$F$265</c:f>
              <c:numCache/>
            </c:numRef>
          </c:val>
          <c:smooth val="0"/>
        </c:ser>
        <c:marker val="1"/>
        <c:axId val="28019370"/>
        <c:axId val="50847739"/>
      </c:line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0847739"/>
        <c:crosses val="autoZero"/>
        <c:auto val="1"/>
        <c:lblOffset val="100"/>
        <c:noMultiLvlLbl val="0"/>
      </c:catAx>
      <c:valAx>
        <c:axId val="5084773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801937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65"/>
          <c:y val="0.856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American Shad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075"/>
          <c:y val="0.138"/>
          <c:w val="0.9285"/>
          <c:h val="0.72"/>
        </c:manualLayout>
      </c:layout>
      <c:lineChart>
        <c:grouping val="standard"/>
        <c:varyColors val="0"/>
        <c:ser>
          <c:idx val="10"/>
          <c:order val="0"/>
          <c:tx>
            <c:v>American Shad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name>American Shad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/>
            </c:numRef>
          </c:cat>
          <c:val>
            <c:numRef>
              <c:f>Sheet1!$K$207:$K$265</c:f>
              <c:numCache/>
            </c:numRef>
          </c:val>
          <c:smooth val="0"/>
        </c:ser>
        <c:marker val="1"/>
        <c:axId val="54976468"/>
        <c:axId val="25026165"/>
      </c:line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5026165"/>
        <c:crosses val="autoZero"/>
        <c:auto val="1"/>
        <c:lblOffset val="100"/>
        <c:noMultiLvlLbl val="0"/>
      </c:catAx>
      <c:valAx>
        <c:axId val="2502616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5497646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4"/>
          <c:y val="0.856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Seafood Harvests, All Species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925"/>
          <c:y val="0.18275"/>
          <c:w val="0.937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Sheet1!$E$644</c:f>
              <c:strCache>
                <c:ptCount val="1"/>
                <c:pt idx="0">
                  <c:v>Reported Harvest, in pounds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Sheet1!$D$645:$D$715</c:f>
              <c:numCache/>
            </c:numRef>
          </c:cat>
          <c:val>
            <c:numRef>
              <c:f>Sheet1!$E$645:$E$715</c:f>
              <c:numCache/>
            </c:numRef>
          </c:val>
          <c:smooth val="0"/>
        </c:ser>
        <c:marker val="1"/>
        <c:axId val="23908894"/>
        <c:axId val="13853455"/>
      </c:line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3853455"/>
        <c:crosses val="autoZero"/>
        <c:auto val="0"/>
        <c:lblOffset val="100"/>
        <c:noMultiLvlLbl val="0"/>
      </c:catAx>
      <c:valAx>
        <c:axId val="13853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90889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285"/>
          <c:y val="0.8595"/>
          <c:w val="0.60225"/>
          <c:h val="0.048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Blue Crab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65"/>
          <c:y val="0.16525"/>
          <c:w val="0.947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Sheet1!$B$395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Sheet1!$A$396:$A$444</c:f>
              <c:numCache/>
            </c:numRef>
          </c:cat>
          <c:val>
            <c:numRef>
              <c:f>Sheet1!$B$396:$B$444</c:f>
              <c:numCache/>
            </c:numRef>
          </c:val>
          <c:smooth val="0"/>
        </c:ser>
        <c:marker val="1"/>
        <c:axId val="24381914"/>
        <c:axId val="18110635"/>
      </c:line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8110635"/>
        <c:crosses val="autoZero"/>
        <c:auto val="0"/>
        <c:lblOffset val="100"/>
        <c:noMultiLvlLbl val="0"/>
      </c:catAx>
      <c:valAx>
        <c:axId val="18110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38191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835"/>
          <c:y val="0.858"/>
          <c:w val="0.50325"/>
          <c:h val="0.04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Striped Bass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875"/>
          <c:y val="0.1595"/>
          <c:w val="0.978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Sheet1!$B$333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Sheet1!$A$334:$A$382</c:f>
              <c:numCache/>
            </c:numRef>
          </c:cat>
          <c:val>
            <c:numRef>
              <c:f>Sheet1!$B$334:$B$382</c:f>
              <c:numCache/>
            </c:numRef>
          </c:val>
          <c:smooth val="0"/>
        </c:ser>
        <c:ser>
          <c:idx val="1"/>
          <c:order val="1"/>
          <c:tx>
            <c:strRef>
              <c:f>Sheet1!$C$333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Sheet1!$A$334:$A$382</c:f>
              <c:numCache/>
            </c:numRef>
          </c:cat>
          <c:val>
            <c:numRef>
              <c:f>Sheet1!$C$334:$C$382</c:f>
              <c:numCache/>
            </c:numRef>
          </c:val>
          <c:smooth val="1"/>
        </c:ser>
        <c:marker val="1"/>
        <c:axId val="28777988"/>
        <c:axId val="57675301"/>
      </c:line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7675301"/>
        <c:crosses val="autoZero"/>
        <c:auto val="0"/>
        <c:lblOffset val="100"/>
        <c:noMultiLvlLbl val="0"/>
      </c:catAx>
      <c:valAx>
        <c:axId val="57675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77798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0475"/>
          <c:y val="0.87125"/>
          <c:w val="0.501"/>
          <c:h val="0.04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Black Sea Bass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5"/>
          <c:y val="0.1645"/>
          <c:w val="0.9362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Sheet1!$R$271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Black Sea Bass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Sheet1!$Q$272:$Q$320</c:f>
              <c:numCache/>
            </c:numRef>
          </c:cat>
          <c:val>
            <c:numRef>
              <c:f>Sheet1!$R$272:$R$320</c:f>
              <c:numCache/>
            </c:numRef>
          </c:val>
          <c:smooth val="0"/>
        </c:ser>
        <c:ser>
          <c:idx val="1"/>
          <c:order val="1"/>
          <c:tx>
            <c:strRef>
              <c:f>Sheet1!$S$271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Sheet1!$Q$272:$Q$320</c:f>
              <c:numCache/>
            </c:numRef>
          </c:cat>
          <c:val>
            <c:numRef>
              <c:f>Sheet1!$S$272:$S$320</c:f>
              <c:numCache/>
            </c:numRef>
          </c:val>
          <c:smooth val="1"/>
        </c:ser>
        <c:marker val="1"/>
        <c:axId val="49315662"/>
        <c:axId val="41187775"/>
      </c:line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1187775"/>
        <c:crosses val="autoZero"/>
        <c:auto val="0"/>
        <c:lblOffset val="100"/>
        <c:noMultiLvlLbl val="0"/>
      </c:catAx>
      <c:valAx>
        <c:axId val="41187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31566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45"/>
          <c:y val="0.85475"/>
          <c:w val="0.637"/>
          <c:h val="0.039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Herring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commercial landings, in pounds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5"/>
          <c:y val="0.15275"/>
          <c:w val="0.98"/>
          <c:h val="0.68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Sheet1!$B$457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Sheet1!$A$458:$A$506</c:f>
              <c:numCache/>
            </c:numRef>
          </c:cat>
          <c:val>
            <c:numRef>
              <c:f>Sheet1!$B$458:$B$506</c:f>
              <c:numCache/>
            </c:numRef>
          </c:val>
          <c:smooth val="0"/>
        </c:ser>
        <c:ser>
          <c:idx val="1"/>
          <c:order val="1"/>
          <c:tx>
            <c:strRef>
              <c:f>Sheet1!$C$457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Sheet1!$A$458:$A$506</c:f>
              <c:numCache/>
            </c:numRef>
          </c:cat>
          <c:val>
            <c:numRef>
              <c:f>Sheet1!$C$458:$C$506</c:f>
              <c:numCache/>
            </c:numRef>
          </c:val>
          <c:smooth val="0"/>
        </c:ser>
        <c:marker val="1"/>
        <c:axId val="35145656"/>
        <c:axId val="47875449"/>
      </c:line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7875449"/>
        <c:crosses val="autoZero"/>
        <c:auto val="0"/>
        <c:lblOffset val="100"/>
        <c:noMultiLvlLbl val="0"/>
      </c:catAx>
      <c:valAx>
        <c:axId val="47875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3514565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9625"/>
          <c:y val="0.8435"/>
          <c:w val="0.50325"/>
          <c:h val="0.04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Yellow Perch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commercial landings, in pounds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9"/>
          <c:y val="0.155"/>
          <c:w val="0.96875"/>
          <c:h val="0.704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Sheet1!$B$581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Yellow Perch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Sheet1!$A$582:$A$630</c:f>
              <c:numCache/>
            </c:numRef>
          </c:cat>
          <c:val>
            <c:numRef>
              <c:f>Sheet1!$B$582:$B$630</c:f>
              <c:numCache/>
            </c:numRef>
          </c:val>
          <c:smooth val="0"/>
        </c:ser>
        <c:ser>
          <c:idx val="1"/>
          <c:order val="1"/>
          <c:tx>
            <c:strRef>
              <c:f>Sheet1!$C$581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Sheet1!$A$582:$A$630</c:f>
              <c:numCache/>
            </c:numRef>
          </c:cat>
          <c:val>
            <c:numRef>
              <c:f>Sheet1!$C$582:$C$630</c:f>
              <c:numCache/>
            </c:numRef>
          </c:val>
          <c:smooth val="1"/>
        </c:ser>
        <c:marker val="1"/>
        <c:axId val="28225858"/>
        <c:axId val="52706131"/>
      </c:line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2706131"/>
        <c:crosses val="autoZero"/>
        <c:auto val="0"/>
        <c:lblOffset val="100"/>
        <c:noMultiLvlLbl val="0"/>
      </c:catAx>
      <c:valAx>
        <c:axId val="52706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2822585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005"/>
          <c:y val="0.875"/>
          <c:w val="0.63975"/>
          <c:h val="0.03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Menhaden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commercial landings, in pounds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25"/>
          <c:y val="0.1425"/>
          <c:w val="0.991"/>
          <c:h val="0.704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Sheet1!$B$519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Menhaden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Sheet1!$A$520:$A$568</c:f>
              <c:numCache/>
            </c:numRef>
          </c:cat>
          <c:val>
            <c:numRef>
              <c:f>Sheet1!$B$520:$B$568</c:f>
              <c:numCache/>
            </c:numRef>
          </c:val>
          <c:smooth val="0"/>
        </c:ser>
        <c:ser>
          <c:idx val="1"/>
          <c:order val="1"/>
          <c:tx>
            <c:strRef>
              <c:f>Sheet1!$C$519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Sheet1!$A$520:$A$568</c:f>
              <c:numCache/>
            </c:numRef>
          </c:cat>
          <c:val>
            <c:numRef>
              <c:f>Sheet1!$C$520:$C$568</c:f>
              <c:numCache/>
            </c:numRef>
          </c:val>
          <c:smooth val="1"/>
        </c:ser>
        <c:marker val="1"/>
        <c:axId val="4593132"/>
        <c:axId val="41338189"/>
      </c:lineChart>
      <c:catAx>
        <c:axId val="4593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1338189"/>
        <c:crosses val="autoZero"/>
        <c:auto val="0"/>
        <c:lblOffset val="100"/>
        <c:noMultiLvlLbl val="0"/>
      </c:catAx>
      <c:valAx>
        <c:axId val="41338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459313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3375"/>
          <c:y val="0.85725"/>
          <c:w val="0.608"/>
          <c:h val="0.043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Bluefish Harvests</a:t>
            </a:r>
            <a:r>
              <a:rPr lang="en-US" cap="none" sz="15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>
        <c:manualLayout>
          <c:xMode val="factor"/>
          <c:yMode val="factor"/>
          <c:x val="0.00875"/>
          <c:y val="-0.009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5"/>
          <c:y val="0.1325"/>
          <c:w val="0.9245"/>
          <c:h val="0.7215"/>
        </c:manualLayout>
      </c:layout>
      <c:lineChart>
        <c:grouping val="standard"/>
        <c:varyColors val="0"/>
        <c:ser>
          <c:idx val="2"/>
          <c:order val="0"/>
          <c:tx>
            <c:strRef>
              <c:f>Sheet1!$C$206</c:f>
              <c:strCache>
                <c:ptCount val="1"/>
                <c:pt idx="0">
                  <c:v>Bluefish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trendline>
            <c:name>Bluefish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/>
            </c:numRef>
          </c:cat>
          <c:val>
            <c:numRef>
              <c:f>Sheet1!$C$207:$C$265</c:f>
              <c:numCache/>
            </c:numRef>
          </c:val>
          <c:smooth val="0"/>
        </c:ser>
        <c:marker val="1"/>
        <c:axId val="36499382"/>
        <c:axId val="60058983"/>
      </c:line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649938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925"/>
          <c:y val="0.8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Flounder Harvests</a:t>
            </a:r>
            <a:r>
              <a:rPr lang="en-US" cap="none" sz="1475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75"/>
          <c:y val="0.15825"/>
          <c:w val="0.9335"/>
          <c:h val="0.68675"/>
        </c:manualLayout>
      </c:layout>
      <c:lineChart>
        <c:grouping val="standard"/>
        <c:varyColors val="0"/>
        <c:ser>
          <c:idx val="7"/>
          <c:order val="0"/>
          <c:tx>
            <c:strRef>
              <c:f>Sheet1!$H$206</c:f>
              <c:strCache>
                <c:ptCount val="1"/>
                <c:pt idx="0">
                  <c:v>Flounder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trendline>
            <c:name>Flounder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/>
            </c:numRef>
          </c:cat>
          <c:val>
            <c:numRef>
              <c:f>Sheet1!$H$207:$H$265</c:f>
              <c:numCache/>
            </c:numRef>
          </c:val>
          <c:smooth val="0"/>
        </c:ser>
        <c:marker val="1"/>
        <c:axId val="3659936"/>
        <c:axId val="32939425"/>
      </c:line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2939425"/>
        <c:crosses val="autoZero"/>
        <c:auto val="1"/>
        <c:lblOffset val="100"/>
        <c:noMultiLvlLbl val="0"/>
      </c:catAx>
      <c:valAx>
        <c:axId val="3293942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65993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45"/>
          <c:y val="0.85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0.92525</cdr:y>
    </cdr:from>
    <cdr:to>
      <cdr:x>0.61725</cdr:x>
      <cdr:y>0.97275</cdr:y>
    </cdr:to>
    <cdr:sp>
      <cdr:nvSpPr>
        <cdr:cNvPr id="1" name="Text 1"/>
        <cdr:cNvSpPr txBox="1">
          <a:spLocks noChangeArrowheads="1"/>
        </cdr:cNvSpPr>
      </cdr:nvSpPr>
      <cdr:spPr>
        <a:xfrm>
          <a:off x="85725" y="40767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0.93775</cdr:y>
    </cdr:from>
    <cdr:to>
      <cdr:x>0.62225</cdr:x>
      <cdr:y>0.9895</cdr:y>
    </cdr:to>
    <cdr:sp>
      <cdr:nvSpPr>
        <cdr:cNvPr id="1" name="Text 1"/>
        <cdr:cNvSpPr txBox="1">
          <a:spLocks noChangeArrowheads="1"/>
        </cdr:cNvSpPr>
      </cdr:nvSpPr>
      <cdr:spPr>
        <a:xfrm>
          <a:off x="95250" y="379095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0.62725</cdr:x>
      <cdr:y>0.97475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7338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0.932</cdr:y>
    </cdr:from>
    <cdr:to>
      <cdr:x>0.62775</cdr:x>
      <cdr:y>0.97925</cdr:y>
    </cdr:to>
    <cdr:sp>
      <cdr:nvSpPr>
        <cdr:cNvPr id="1" name="Text 1"/>
        <cdr:cNvSpPr txBox="1">
          <a:spLocks noChangeArrowheads="1"/>
        </cdr:cNvSpPr>
      </cdr:nvSpPr>
      <cdr:spPr>
        <a:xfrm>
          <a:off x="190500" y="4124325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8</xdr:row>
      <xdr:rowOff>9525</xdr:rowOff>
    </xdr:from>
    <xdr:to>
      <xdr:col>17</xdr:col>
      <xdr:colOff>371475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534150" y="1371600"/>
        <a:ext cx="61245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38</xdr:row>
      <xdr:rowOff>0</xdr:rowOff>
    </xdr:from>
    <xdr:to>
      <xdr:col>9</xdr:col>
      <xdr:colOff>533400</xdr:colOff>
      <xdr:row>65</xdr:row>
      <xdr:rowOff>85725</xdr:rowOff>
    </xdr:to>
    <xdr:graphicFrame>
      <xdr:nvGraphicFramePr>
        <xdr:cNvPr id="2" name="Chart 18"/>
        <xdr:cNvGraphicFramePr/>
      </xdr:nvGraphicFramePr>
      <xdr:xfrm>
        <a:off x="171450" y="5934075"/>
        <a:ext cx="619125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704850</xdr:colOff>
      <xdr:row>38</xdr:row>
      <xdr:rowOff>0</xdr:rowOff>
    </xdr:from>
    <xdr:to>
      <xdr:col>18</xdr:col>
      <xdr:colOff>9525</xdr:colOff>
      <xdr:row>65</xdr:row>
      <xdr:rowOff>66675</xdr:rowOff>
    </xdr:to>
    <xdr:graphicFrame>
      <xdr:nvGraphicFramePr>
        <xdr:cNvPr id="3" name="Chart 19"/>
        <xdr:cNvGraphicFramePr/>
      </xdr:nvGraphicFramePr>
      <xdr:xfrm>
        <a:off x="6534150" y="5934075"/>
        <a:ext cx="61626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685800</xdr:colOff>
      <xdr:row>134</xdr:row>
      <xdr:rowOff>123825</xdr:rowOff>
    </xdr:from>
    <xdr:to>
      <xdr:col>17</xdr:col>
      <xdr:colOff>190500</xdr:colOff>
      <xdr:row>163</xdr:row>
      <xdr:rowOff>0</xdr:rowOff>
    </xdr:to>
    <xdr:graphicFrame>
      <xdr:nvGraphicFramePr>
        <xdr:cNvPr id="4" name="Chart 20"/>
        <xdr:cNvGraphicFramePr/>
      </xdr:nvGraphicFramePr>
      <xdr:xfrm>
        <a:off x="6515100" y="20478750"/>
        <a:ext cx="596265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733425</xdr:colOff>
      <xdr:row>95</xdr:row>
      <xdr:rowOff>85725</xdr:rowOff>
    </xdr:from>
    <xdr:to>
      <xdr:col>17</xdr:col>
      <xdr:colOff>390525</xdr:colOff>
      <xdr:row>122</xdr:row>
      <xdr:rowOff>142875</xdr:rowOff>
    </xdr:to>
    <xdr:graphicFrame>
      <xdr:nvGraphicFramePr>
        <xdr:cNvPr id="5" name="Chart 21"/>
        <xdr:cNvGraphicFramePr/>
      </xdr:nvGraphicFramePr>
      <xdr:xfrm>
        <a:off x="6562725" y="14687550"/>
        <a:ext cx="6115050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266700</xdr:colOff>
      <xdr:row>95</xdr:row>
      <xdr:rowOff>66675</xdr:rowOff>
    </xdr:from>
    <xdr:to>
      <xdr:col>9</xdr:col>
      <xdr:colOff>485775</xdr:colOff>
      <xdr:row>123</xdr:row>
      <xdr:rowOff>0</xdr:rowOff>
    </xdr:to>
    <xdr:graphicFrame>
      <xdr:nvGraphicFramePr>
        <xdr:cNvPr id="6" name="Chart 22"/>
        <xdr:cNvGraphicFramePr/>
      </xdr:nvGraphicFramePr>
      <xdr:xfrm>
        <a:off x="266700" y="14668500"/>
        <a:ext cx="6048375" cy="4200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257175</xdr:colOff>
      <xdr:row>135</xdr:row>
      <xdr:rowOff>0</xdr:rowOff>
    </xdr:from>
    <xdr:to>
      <xdr:col>9</xdr:col>
      <xdr:colOff>533400</xdr:colOff>
      <xdr:row>163</xdr:row>
      <xdr:rowOff>0</xdr:rowOff>
    </xdr:to>
    <xdr:graphicFrame>
      <xdr:nvGraphicFramePr>
        <xdr:cNvPr id="7" name="Chart 23"/>
        <xdr:cNvGraphicFramePr/>
      </xdr:nvGraphicFramePr>
      <xdr:xfrm>
        <a:off x="257175" y="20507325"/>
        <a:ext cx="6105525" cy="4267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123825</xdr:colOff>
      <xdr:row>67</xdr:row>
      <xdr:rowOff>38100</xdr:rowOff>
    </xdr:from>
    <xdr:to>
      <xdr:col>9</xdr:col>
      <xdr:colOff>523875</xdr:colOff>
      <xdr:row>94</xdr:row>
      <xdr:rowOff>114300</xdr:rowOff>
    </xdr:to>
    <xdr:graphicFrame>
      <xdr:nvGraphicFramePr>
        <xdr:cNvPr id="8" name="Chart 27"/>
        <xdr:cNvGraphicFramePr/>
      </xdr:nvGraphicFramePr>
      <xdr:xfrm>
        <a:off x="123825" y="10372725"/>
        <a:ext cx="6229350" cy="4191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723900</xdr:colOff>
      <xdr:row>67</xdr:row>
      <xdr:rowOff>28575</xdr:rowOff>
    </xdr:from>
    <xdr:to>
      <xdr:col>18</xdr:col>
      <xdr:colOff>28575</xdr:colOff>
      <xdr:row>94</xdr:row>
      <xdr:rowOff>123825</xdr:rowOff>
    </xdr:to>
    <xdr:graphicFrame>
      <xdr:nvGraphicFramePr>
        <xdr:cNvPr id="9" name="Chart 28"/>
        <xdr:cNvGraphicFramePr/>
      </xdr:nvGraphicFramePr>
      <xdr:xfrm>
        <a:off x="6553200" y="10363200"/>
        <a:ext cx="6162675" cy="4210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266700</xdr:colOff>
      <xdr:row>164</xdr:row>
      <xdr:rowOff>28575</xdr:rowOff>
    </xdr:from>
    <xdr:to>
      <xdr:col>9</xdr:col>
      <xdr:colOff>523875</xdr:colOff>
      <xdr:row>190</xdr:row>
      <xdr:rowOff>114300</xdr:rowOff>
    </xdr:to>
    <xdr:graphicFrame>
      <xdr:nvGraphicFramePr>
        <xdr:cNvPr id="10" name="Chart 29"/>
        <xdr:cNvGraphicFramePr/>
      </xdr:nvGraphicFramePr>
      <xdr:xfrm>
        <a:off x="266700" y="24955500"/>
        <a:ext cx="6086475" cy="4048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723900</xdr:colOff>
      <xdr:row>164</xdr:row>
      <xdr:rowOff>28575</xdr:rowOff>
    </xdr:from>
    <xdr:to>
      <xdr:col>17</xdr:col>
      <xdr:colOff>142875</xdr:colOff>
      <xdr:row>190</xdr:row>
      <xdr:rowOff>114300</xdr:rowOff>
    </xdr:to>
    <xdr:graphicFrame>
      <xdr:nvGraphicFramePr>
        <xdr:cNvPr id="11" name="Chart 30"/>
        <xdr:cNvGraphicFramePr/>
      </xdr:nvGraphicFramePr>
      <xdr:xfrm>
        <a:off x="6553200" y="24955500"/>
        <a:ext cx="5876925" cy="4048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171450</xdr:colOff>
      <xdr:row>8</xdr:row>
      <xdr:rowOff>28575</xdr:rowOff>
    </xdr:from>
    <xdr:to>
      <xdr:col>9</xdr:col>
      <xdr:colOff>533400</xdr:colOff>
      <xdr:row>37</xdr:row>
      <xdr:rowOff>38100</xdr:rowOff>
    </xdr:to>
    <xdr:graphicFrame>
      <xdr:nvGraphicFramePr>
        <xdr:cNvPr id="12" name="Chart 31"/>
        <xdr:cNvGraphicFramePr/>
      </xdr:nvGraphicFramePr>
      <xdr:xfrm>
        <a:off x="171450" y="1390650"/>
        <a:ext cx="6191250" cy="4429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0.936</cdr:y>
    </cdr:from>
    <cdr:to>
      <cdr:x>0.613</cdr:x>
      <cdr:y>0.986</cdr:y>
    </cdr:to>
    <cdr:sp>
      <cdr:nvSpPr>
        <cdr:cNvPr id="1" name="Text 1"/>
        <cdr:cNvSpPr txBox="1">
          <a:spLocks noChangeArrowheads="1"/>
        </cdr:cNvSpPr>
      </cdr:nvSpPr>
      <cdr:spPr>
        <a:xfrm>
          <a:off x="104775" y="39243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0.93925</cdr:y>
    </cdr:from>
    <cdr:to>
      <cdr:x>0.60475</cdr:x>
      <cdr:y>0.98925</cdr:y>
    </cdr:to>
    <cdr:sp>
      <cdr:nvSpPr>
        <cdr:cNvPr id="1" name="Text 1"/>
        <cdr:cNvSpPr txBox="1">
          <a:spLocks noChangeArrowheads="1"/>
        </cdr:cNvSpPr>
      </cdr:nvSpPr>
      <cdr:spPr>
        <a:xfrm>
          <a:off x="38100" y="39243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0.91775</cdr:y>
    </cdr:from>
    <cdr:to>
      <cdr:x>0.6275</cdr:x>
      <cdr:y>0.99325</cdr:y>
    </cdr:to>
    <cdr:sp>
      <cdr:nvSpPr>
        <cdr:cNvPr id="1" name="Text 1"/>
        <cdr:cNvSpPr txBox="1">
          <a:spLocks noChangeArrowheads="1"/>
        </cdr:cNvSpPr>
      </cdr:nvSpPr>
      <cdr:spPr>
        <a:xfrm>
          <a:off x="47625" y="3933825"/>
          <a:ext cx="3686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0.92075</cdr:y>
    </cdr:from>
    <cdr:to>
      <cdr:x>0.841</cdr:x>
      <cdr:y>0.9825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838575"/>
          <a:ext cx="5143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0.94225</cdr:y>
    </cdr:from>
    <cdr:to>
      <cdr:x>0.62675</cdr:x>
      <cdr:y>0.99225</cdr:y>
    </cdr:to>
    <cdr:sp>
      <cdr:nvSpPr>
        <cdr:cNvPr id="1" name="Text 1"/>
        <cdr:cNvSpPr txBox="1">
          <a:spLocks noChangeArrowheads="1"/>
        </cdr:cNvSpPr>
      </cdr:nvSpPr>
      <cdr:spPr>
        <a:xfrm>
          <a:off x="95250" y="3952875"/>
          <a:ext cx="3695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0.90725</cdr:y>
    </cdr:from>
    <cdr:to>
      <cdr:x>0.755</cdr:x>
      <cdr:y>0.9875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867150"/>
          <a:ext cx="4610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0.922</cdr:y>
    </cdr:from>
    <cdr:to>
      <cdr:x>0.607</cdr:x>
      <cdr:y>0.972</cdr:y>
    </cdr:to>
    <cdr:sp>
      <cdr:nvSpPr>
        <cdr:cNvPr id="1" name="Text 1"/>
        <cdr:cNvSpPr txBox="1">
          <a:spLocks noChangeArrowheads="1"/>
        </cdr:cNvSpPr>
      </cdr:nvSpPr>
      <cdr:spPr>
        <a:xfrm>
          <a:off x="85725" y="3857625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0.933</cdr:y>
    </cdr:from>
    <cdr:to>
      <cdr:x>0.616</cdr:x>
      <cdr:y>0.98275</cdr:y>
    </cdr:to>
    <cdr:sp>
      <cdr:nvSpPr>
        <cdr:cNvPr id="1" name="Text 1"/>
        <cdr:cNvSpPr txBox="1">
          <a:spLocks noChangeArrowheads="1"/>
        </cdr:cNvSpPr>
      </cdr:nvSpPr>
      <cdr:spPr>
        <a:xfrm>
          <a:off x="104775" y="39243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15"/>
  <sheetViews>
    <sheetView tabSelected="1" workbookViewId="0" topLeftCell="A1">
      <selection activeCell="A4" sqref="A4"/>
    </sheetView>
  </sheetViews>
  <sheetFormatPr defaultColWidth="11.421875" defaultRowHeight="12"/>
  <cols>
    <col min="1" max="1" width="6.00390625" style="0" customWidth="1"/>
    <col min="2" max="2" width="10.00390625" style="0" customWidth="1"/>
    <col min="3" max="3" width="9.57421875" style="0" customWidth="1"/>
    <col min="4" max="4" width="8.57421875" style="0" customWidth="1"/>
    <col min="5" max="6" width="10.421875" style="0" customWidth="1"/>
    <col min="7" max="7" width="11.00390625" style="0" customWidth="1"/>
    <col min="8" max="8" width="10.00390625" style="0" customWidth="1"/>
    <col min="10" max="10" width="14.8515625" style="0" customWidth="1"/>
    <col min="11" max="11" width="12.57421875" style="0" customWidth="1"/>
    <col min="12" max="12" width="14.140625" style="0" customWidth="1"/>
    <col min="13" max="13" width="12.57421875" style="0" customWidth="1"/>
    <col min="15" max="15" width="12.421875" style="0" customWidth="1"/>
    <col min="16" max="17" width="9.421875" style="0" customWidth="1"/>
    <col min="18" max="18" width="6.00390625" style="0" customWidth="1"/>
    <col min="19" max="19" width="5.140625" style="0" customWidth="1"/>
    <col min="20" max="20" width="2.57421875" style="0" customWidth="1"/>
  </cols>
  <sheetData>
    <row r="1" ht="6.75" customHeight="1" thickBot="1"/>
    <row r="2" spans="7:13" ht="16.5" customHeight="1" thickBot="1">
      <c r="G2" s="29"/>
      <c r="H2" s="7"/>
      <c r="I2" s="7"/>
      <c r="J2" s="8" t="s">
        <v>40</v>
      </c>
      <c r="K2" s="7"/>
      <c r="L2" s="7"/>
      <c r="M2" s="38"/>
    </row>
    <row r="3" spans="2:18" s="31" customFormat="1" ht="16.5" customHeight="1">
      <c r="B3" s="31" t="s">
        <v>41</v>
      </c>
      <c r="G3" s="32"/>
      <c r="H3" s="33"/>
      <c r="I3" s="33"/>
      <c r="J3" s="30"/>
      <c r="K3" s="33"/>
      <c r="L3" s="33"/>
      <c r="R3" s="36" t="s">
        <v>43</v>
      </c>
    </row>
    <row r="4" spans="2:10" s="31" customFormat="1" ht="13.5">
      <c r="B4" s="31" t="s">
        <v>42</v>
      </c>
      <c r="J4" s="34"/>
    </row>
    <row r="5" spans="2:10" s="31" customFormat="1" ht="13.5">
      <c r="B5" s="31" t="s">
        <v>44</v>
      </c>
      <c r="J5" s="35"/>
    </row>
    <row r="6" spans="2:10" s="31" customFormat="1" ht="13.5">
      <c r="B6" s="31" t="s">
        <v>45</v>
      </c>
      <c r="J6" s="35"/>
    </row>
    <row r="7" spans="2:10" s="31" customFormat="1" ht="13.5">
      <c r="B7" s="31" t="s">
        <v>46</v>
      </c>
      <c r="J7" s="35"/>
    </row>
    <row r="8" spans="2:10" ht="13.5">
      <c r="B8" s="31" t="s">
        <v>48</v>
      </c>
      <c r="J8" s="4"/>
    </row>
    <row r="9" ht="12">
      <c r="J9" s="4"/>
    </row>
    <row r="10" ht="12">
      <c r="J10" s="4"/>
    </row>
    <row r="11" ht="12">
      <c r="J11" s="4"/>
    </row>
    <row r="12" ht="12">
      <c r="J12" s="4"/>
    </row>
    <row r="13" ht="12">
      <c r="J13" s="4"/>
    </row>
    <row r="14" ht="12">
      <c r="J14" s="4"/>
    </row>
    <row r="15" ht="12">
      <c r="J15" s="4"/>
    </row>
    <row r="16" ht="12">
      <c r="J16" s="4"/>
    </row>
    <row r="17" ht="12">
      <c r="J17" s="4"/>
    </row>
    <row r="18" ht="12">
      <c r="J18" s="4"/>
    </row>
    <row r="19" ht="12">
      <c r="J19" s="4"/>
    </row>
    <row r="20" ht="12">
      <c r="J20" s="4"/>
    </row>
    <row r="21" ht="12">
      <c r="J21" s="4"/>
    </row>
    <row r="22" ht="12">
      <c r="J22" s="4"/>
    </row>
    <row r="23" ht="12">
      <c r="J23" s="4"/>
    </row>
    <row r="24" ht="12">
      <c r="J24" s="4"/>
    </row>
    <row r="25" ht="12">
      <c r="J25" s="4"/>
    </row>
    <row r="26" ht="12">
      <c r="J26" s="4"/>
    </row>
    <row r="27" ht="12">
      <c r="J27" s="4"/>
    </row>
    <row r="28" ht="12">
      <c r="J28" s="4"/>
    </row>
    <row r="29" ht="12">
      <c r="J29" s="4"/>
    </row>
    <row r="30" ht="12">
      <c r="J30" s="4"/>
    </row>
    <row r="31" ht="12">
      <c r="J31" s="4"/>
    </row>
    <row r="32" ht="12">
      <c r="J32" s="4"/>
    </row>
    <row r="33" ht="12">
      <c r="J33" s="4"/>
    </row>
    <row r="34" ht="12">
      <c r="J34" s="4"/>
    </row>
    <row r="35" ht="12">
      <c r="J35" s="4"/>
    </row>
    <row r="36" ht="12">
      <c r="J36" s="4"/>
    </row>
    <row r="37" ht="12">
      <c r="J37" s="4"/>
    </row>
    <row r="38" ht="12">
      <c r="J38" s="4"/>
    </row>
    <row r="39" ht="12">
      <c r="J39" s="4"/>
    </row>
    <row r="40" ht="12">
      <c r="J40" s="4"/>
    </row>
    <row r="41" ht="12">
      <c r="J41" s="4"/>
    </row>
    <row r="42" ht="12">
      <c r="J42" s="4"/>
    </row>
    <row r="43" ht="12">
      <c r="J43" s="4"/>
    </row>
    <row r="44" ht="12">
      <c r="J44" s="4"/>
    </row>
    <row r="45" ht="12">
      <c r="J45" s="4"/>
    </row>
    <row r="46" ht="12">
      <c r="J46" s="4"/>
    </row>
    <row r="47" ht="12">
      <c r="J47" s="4"/>
    </row>
    <row r="48" ht="12">
      <c r="J48" s="4"/>
    </row>
    <row r="49" ht="12">
      <c r="J49" s="4"/>
    </row>
    <row r="50" ht="12">
      <c r="J50" s="4"/>
    </row>
    <row r="51" ht="12">
      <c r="J51" s="4"/>
    </row>
    <row r="52" ht="12">
      <c r="J52" s="4"/>
    </row>
    <row r="53" ht="12">
      <c r="J53" s="4"/>
    </row>
    <row r="54" ht="12">
      <c r="J54" s="4"/>
    </row>
    <row r="55" ht="12">
      <c r="J55" s="4"/>
    </row>
    <row r="56" ht="12">
      <c r="J56" s="4"/>
    </row>
    <row r="57" ht="12">
      <c r="J57" s="4"/>
    </row>
    <row r="58" ht="12">
      <c r="J58" s="4"/>
    </row>
    <row r="59" ht="12">
      <c r="J59" s="4"/>
    </row>
    <row r="60" ht="12">
      <c r="J60" s="4"/>
    </row>
    <row r="61" ht="12">
      <c r="J61" s="4"/>
    </row>
    <row r="62" ht="12">
      <c r="J62" s="4"/>
    </row>
    <row r="63" ht="12">
      <c r="J63" s="4"/>
    </row>
    <row r="64" ht="12">
      <c r="J64" s="4"/>
    </row>
    <row r="65" ht="12">
      <c r="J65" s="4"/>
    </row>
    <row r="66" ht="12">
      <c r="J66" s="4"/>
    </row>
    <row r="67" ht="10.5">
      <c r="J67" s="4"/>
    </row>
    <row r="68" ht="12">
      <c r="J68" s="4"/>
    </row>
    <row r="69" ht="12">
      <c r="J69" s="4"/>
    </row>
    <row r="70" ht="12">
      <c r="J70" s="4"/>
    </row>
    <row r="71" ht="12">
      <c r="J71" s="4"/>
    </row>
    <row r="72" ht="12">
      <c r="J72" s="4"/>
    </row>
    <row r="73" ht="12">
      <c r="J73" s="4"/>
    </row>
    <row r="74" ht="12">
      <c r="J74" s="4"/>
    </row>
    <row r="75" ht="12">
      <c r="J75" s="4"/>
    </row>
    <row r="76" ht="12">
      <c r="J76" s="4"/>
    </row>
    <row r="77" ht="12">
      <c r="J77" s="4"/>
    </row>
    <row r="78" ht="12">
      <c r="J78" s="4"/>
    </row>
    <row r="79" ht="12">
      <c r="J79" s="4"/>
    </row>
    <row r="80" ht="12">
      <c r="J80" s="4"/>
    </row>
    <row r="81" ht="12">
      <c r="J81" s="4"/>
    </row>
    <row r="82" ht="12">
      <c r="J82" s="4"/>
    </row>
    <row r="83" ht="12">
      <c r="J83" s="4"/>
    </row>
    <row r="84" ht="12">
      <c r="J84" s="4"/>
    </row>
    <row r="85" ht="12">
      <c r="J85" s="4"/>
    </row>
    <row r="86" ht="12">
      <c r="J86" s="4"/>
    </row>
    <row r="87" ht="12">
      <c r="J87" s="4"/>
    </row>
    <row r="88" ht="12">
      <c r="J88" s="4"/>
    </row>
    <row r="89" ht="12">
      <c r="J89" s="4"/>
    </row>
    <row r="90" ht="12">
      <c r="J90" s="4"/>
    </row>
    <row r="91" ht="12">
      <c r="J91" s="4"/>
    </row>
    <row r="92" ht="12">
      <c r="J92" s="4"/>
    </row>
    <row r="93" ht="12">
      <c r="J93" s="4"/>
    </row>
    <row r="94" ht="12">
      <c r="J94" s="4"/>
    </row>
    <row r="95" ht="12">
      <c r="J95" s="4"/>
    </row>
    <row r="96" ht="12">
      <c r="J96" s="4"/>
    </row>
    <row r="97" ht="12">
      <c r="J97" s="4"/>
    </row>
    <row r="98" ht="12">
      <c r="J98" s="4"/>
    </row>
    <row r="99" ht="12">
      <c r="J99" s="4"/>
    </row>
    <row r="100" ht="12">
      <c r="J100" s="4"/>
    </row>
    <row r="101" ht="12">
      <c r="J101" s="4"/>
    </row>
    <row r="102" ht="12">
      <c r="J102" s="4"/>
    </row>
    <row r="103" ht="12">
      <c r="J103" s="4"/>
    </row>
    <row r="104" ht="12">
      <c r="J104" s="4"/>
    </row>
    <row r="105" ht="12">
      <c r="J105" s="4"/>
    </row>
    <row r="106" ht="12">
      <c r="J106" s="4"/>
    </row>
    <row r="107" ht="12">
      <c r="J107" s="4"/>
    </row>
    <row r="108" ht="12">
      <c r="J108" s="4"/>
    </row>
    <row r="109" ht="12">
      <c r="J109" s="4"/>
    </row>
    <row r="110" ht="12">
      <c r="J110" s="4"/>
    </row>
    <row r="111" ht="12">
      <c r="J111" s="4"/>
    </row>
    <row r="112" ht="12">
      <c r="J112" s="4"/>
    </row>
    <row r="113" ht="12">
      <c r="J113" s="4"/>
    </row>
    <row r="114" ht="12">
      <c r="J114" s="4"/>
    </row>
    <row r="115" ht="12">
      <c r="J115" s="4"/>
    </row>
    <row r="116" ht="12">
      <c r="J116" s="4"/>
    </row>
    <row r="117" ht="12">
      <c r="J117" s="4"/>
    </row>
    <row r="118" ht="12">
      <c r="J118" s="4"/>
    </row>
    <row r="119" ht="12">
      <c r="J119" s="4"/>
    </row>
    <row r="120" ht="12">
      <c r="J120" s="4"/>
    </row>
    <row r="121" ht="12">
      <c r="J121" s="4"/>
    </row>
    <row r="122" ht="12">
      <c r="J122" s="4"/>
    </row>
    <row r="123" ht="12">
      <c r="J123" s="4"/>
    </row>
    <row r="124" ht="12">
      <c r="J124" s="4"/>
    </row>
    <row r="125" ht="10.5">
      <c r="J125" s="4"/>
    </row>
    <row r="126" ht="10.5">
      <c r="J126" s="4"/>
    </row>
    <row r="127" ht="10.5">
      <c r="J127" s="4"/>
    </row>
    <row r="128" ht="10.5">
      <c r="J128" s="4"/>
    </row>
    <row r="129" ht="10.5">
      <c r="J129" s="4"/>
    </row>
    <row r="130" ht="10.5">
      <c r="J130" s="4"/>
    </row>
    <row r="131" ht="10.5">
      <c r="J131" s="4"/>
    </row>
    <row r="132" ht="10.5">
      <c r="J132" s="4"/>
    </row>
    <row r="133" ht="10.5">
      <c r="J133" s="4"/>
    </row>
    <row r="134" ht="10.5">
      <c r="J134" s="4"/>
    </row>
    <row r="135" ht="12">
      <c r="J135" s="4"/>
    </row>
    <row r="136" ht="12">
      <c r="J136" s="4"/>
    </row>
    <row r="203" ht="7.5" customHeight="1" thickBot="1"/>
    <row r="204" spans="6:11" ht="16.5" customHeight="1" thickBot="1">
      <c r="F204" s="6"/>
      <c r="G204" s="7"/>
      <c r="H204" s="7"/>
      <c r="I204" s="8" t="s">
        <v>47</v>
      </c>
      <c r="J204" s="7"/>
      <c r="K204" s="9"/>
    </row>
    <row r="205" ht="12" thickBot="1"/>
    <row r="206" spans="1:18" s="1" customFormat="1" ht="12" thickBot="1">
      <c r="A206" s="14" t="s">
        <v>16</v>
      </c>
      <c r="B206" s="27" t="s">
        <v>0</v>
      </c>
      <c r="C206" s="14" t="s">
        <v>1</v>
      </c>
      <c r="D206" s="14" t="s">
        <v>2</v>
      </c>
      <c r="E206" s="14" t="s">
        <v>3</v>
      </c>
      <c r="F206" s="14" t="s">
        <v>4</v>
      </c>
      <c r="G206" s="14" t="s">
        <v>5</v>
      </c>
      <c r="H206" s="14" t="s">
        <v>6</v>
      </c>
      <c r="I206" s="14" t="s">
        <v>7</v>
      </c>
      <c r="J206" s="14" t="s">
        <v>8</v>
      </c>
      <c r="K206" s="14" t="s">
        <v>9</v>
      </c>
      <c r="L206" s="14" t="s">
        <v>10</v>
      </c>
      <c r="M206" s="14" t="s">
        <v>11</v>
      </c>
      <c r="N206" s="14" t="s">
        <v>12</v>
      </c>
      <c r="O206" s="14" t="s">
        <v>13</v>
      </c>
      <c r="P206" s="14" t="s">
        <v>14</v>
      </c>
      <c r="Q206" s="14" t="s">
        <v>15</v>
      </c>
      <c r="R206" s="14" t="s">
        <v>16</v>
      </c>
    </row>
    <row r="207" spans="1:18" ht="12" thickBot="1">
      <c r="A207" s="10">
        <v>1962</v>
      </c>
      <c r="B207" s="28">
        <v>2378100</v>
      </c>
      <c r="C207" s="10">
        <v>60700</v>
      </c>
      <c r="D207" s="10"/>
      <c r="E207" s="10">
        <v>11100</v>
      </c>
      <c r="F207" s="10">
        <v>11800</v>
      </c>
      <c r="G207" s="10"/>
      <c r="H207" s="10">
        <v>715000</v>
      </c>
      <c r="I207" s="10">
        <v>4316100</v>
      </c>
      <c r="J207" s="10">
        <v>339400</v>
      </c>
      <c r="K207" s="10">
        <v>1575400</v>
      </c>
      <c r="L207" s="10">
        <v>3978900</v>
      </c>
      <c r="M207" s="10">
        <v>132500</v>
      </c>
      <c r="N207" s="10">
        <v>31553100</v>
      </c>
      <c r="O207" s="10">
        <v>6767400</v>
      </c>
      <c r="P207" s="10">
        <v>7906200</v>
      </c>
      <c r="Q207" s="10">
        <f aca="true" t="shared" si="0" ref="Q207:Q241">SUM(B207:P207)</f>
        <v>59745700</v>
      </c>
      <c r="R207" s="26">
        <v>1962</v>
      </c>
    </row>
    <row r="208" spans="1:18" ht="12" thickBot="1">
      <c r="A208" s="10">
        <f>A207+1</f>
        <v>1963</v>
      </c>
      <c r="B208" s="28">
        <v>1465900</v>
      </c>
      <c r="C208" s="10">
        <v>41400</v>
      </c>
      <c r="D208" s="10"/>
      <c r="E208" s="10">
        <v>1500</v>
      </c>
      <c r="F208" s="10">
        <v>22200</v>
      </c>
      <c r="G208" s="10"/>
      <c r="H208" s="10">
        <v>550400</v>
      </c>
      <c r="I208" s="10">
        <v>3292900</v>
      </c>
      <c r="J208" s="10">
        <v>304200</v>
      </c>
      <c r="K208" s="10">
        <v>826400</v>
      </c>
      <c r="L208" s="10">
        <v>3748700</v>
      </c>
      <c r="M208" s="10">
        <v>93400</v>
      </c>
      <c r="N208" s="10">
        <v>18836500</v>
      </c>
      <c r="O208" s="10">
        <v>6858500</v>
      </c>
      <c r="P208" s="10">
        <v>7550000</v>
      </c>
      <c r="Q208" s="10">
        <f t="shared" si="0"/>
        <v>43592000</v>
      </c>
      <c r="R208" s="26">
        <f aca="true" t="shared" si="1" ref="R208:R239">R207+1</f>
        <v>1963</v>
      </c>
    </row>
    <row r="209" spans="1:18" ht="12" thickBot="1">
      <c r="A209" s="10">
        <f aca="true" t="shared" si="2" ref="A209:A224">A208+1</f>
        <v>1964</v>
      </c>
      <c r="B209" s="28">
        <v>1313700</v>
      </c>
      <c r="C209" s="10">
        <v>4000</v>
      </c>
      <c r="D209" s="10"/>
      <c r="E209" s="10">
        <v>2400</v>
      </c>
      <c r="F209" s="10">
        <v>2000</v>
      </c>
      <c r="G209" s="10"/>
      <c r="H209" s="10">
        <v>557500</v>
      </c>
      <c r="I209" s="10">
        <v>5701300</v>
      </c>
      <c r="J209" s="10">
        <v>293300</v>
      </c>
      <c r="K209" s="10">
        <v>889300</v>
      </c>
      <c r="L209" s="10">
        <v>3299000</v>
      </c>
      <c r="M209" s="10">
        <v>131800</v>
      </c>
      <c r="N209" s="10">
        <v>25789600</v>
      </c>
      <c r="O209" s="10">
        <v>8164300</v>
      </c>
      <c r="P209" s="10">
        <v>7689700</v>
      </c>
      <c r="Q209" s="10">
        <f t="shared" si="0"/>
        <v>53837900</v>
      </c>
      <c r="R209" s="26">
        <f t="shared" si="1"/>
        <v>1964</v>
      </c>
    </row>
    <row r="210" spans="1:18" ht="12" thickBot="1">
      <c r="A210" s="10">
        <f t="shared" si="2"/>
        <v>1965</v>
      </c>
      <c r="B210" s="28">
        <v>2091700</v>
      </c>
      <c r="C210" s="10">
        <v>7000</v>
      </c>
      <c r="D210" s="10"/>
      <c r="E210" s="10">
        <v>400</v>
      </c>
      <c r="F210" s="10">
        <v>2500</v>
      </c>
      <c r="G210" s="10">
        <v>1200</v>
      </c>
      <c r="H210" s="10">
        <v>733900</v>
      </c>
      <c r="I210" s="10">
        <v>8332800</v>
      </c>
      <c r="J210" s="10">
        <v>243300</v>
      </c>
      <c r="K210" s="10">
        <v>1342400</v>
      </c>
      <c r="L210" s="10">
        <v>2948800</v>
      </c>
      <c r="M210" s="10">
        <v>214600</v>
      </c>
      <c r="N210" s="10">
        <v>33848600</v>
      </c>
      <c r="O210" s="10">
        <v>7654400</v>
      </c>
      <c r="P210" s="10">
        <v>8338000</v>
      </c>
      <c r="Q210" s="10">
        <f t="shared" si="0"/>
        <v>65759600</v>
      </c>
      <c r="R210" s="26">
        <f t="shared" si="1"/>
        <v>1965</v>
      </c>
    </row>
    <row r="211" spans="1:18" ht="12" thickBot="1">
      <c r="A211" s="10">
        <f t="shared" si="2"/>
        <v>1966</v>
      </c>
      <c r="B211" s="28">
        <v>1433000</v>
      </c>
      <c r="C211" s="10">
        <v>16700</v>
      </c>
      <c r="D211" s="10"/>
      <c r="E211" s="10">
        <v>800</v>
      </c>
      <c r="F211" s="10">
        <v>89900</v>
      </c>
      <c r="G211" s="10">
        <v>200</v>
      </c>
      <c r="H211" s="10">
        <v>629600</v>
      </c>
      <c r="I211" s="10">
        <v>5504500</v>
      </c>
      <c r="J211" s="10">
        <v>211900</v>
      </c>
      <c r="K211" s="10">
        <v>1130400</v>
      </c>
      <c r="L211" s="10">
        <v>3346200</v>
      </c>
      <c r="M211" s="10">
        <v>200000</v>
      </c>
      <c r="N211" s="10">
        <v>32110000</v>
      </c>
      <c r="O211" s="10">
        <v>7006900</v>
      </c>
      <c r="P211" s="10">
        <v>11539500</v>
      </c>
      <c r="Q211" s="10">
        <f t="shared" si="0"/>
        <v>63219600</v>
      </c>
      <c r="R211" s="26">
        <f t="shared" si="1"/>
        <v>1966</v>
      </c>
    </row>
    <row r="212" spans="1:18" ht="12" thickBot="1">
      <c r="A212" s="10">
        <f t="shared" si="2"/>
        <v>1967</v>
      </c>
      <c r="B212" s="28">
        <v>2337000</v>
      </c>
      <c r="C212" s="10">
        <v>17500</v>
      </c>
      <c r="D212" s="10"/>
      <c r="E212" s="10">
        <v>1200</v>
      </c>
      <c r="F212" s="10">
        <v>18000</v>
      </c>
      <c r="G212" s="10">
        <v>400</v>
      </c>
      <c r="H212" s="10">
        <v>439200</v>
      </c>
      <c r="I212" s="10">
        <v>3000500</v>
      </c>
      <c r="J212" s="10">
        <v>154000</v>
      </c>
      <c r="K212" s="10">
        <v>867000</v>
      </c>
      <c r="L212" s="10">
        <v>4150200</v>
      </c>
      <c r="M212" s="10">
        <v>175400</v>
      </c>
      <c r="N212" s="10">
        <v>26774200</v>
      </c>
      <c r="O212" s="10">
        <v>5212300</v>
      </c>
      <c r="P212" s="10">
        <v>16729800</v>
      </c>
      <c r="Q212" s="10">
        <f t="shared" si="0"/>
        <v>59876700</v>
      </c>
      <c r="R212" s="26">
        <f t="shared" si="1"/>
        <v>1967</v>
      </c>
    </row>
    <row r="213" spans="1:18" ht="12" thickBot="1">
      <c r="A213" s="10">
        <f t="shared" si="2"/>
        <v>1968</v>
      </c>
      <c r="B213" s="28">
        <v>3963300</v>
      </c>
      <c r="C213" s="10">
        <v>133700</v>
      </c>
      <c r="D213" s="10"/>
      <c r="E213" s="10">
        <v>100</v>
      </c>
      <c r="F213" s="10">
        <v>22400</v>
      </c>
      <c r="G213" s="10"/>
      <c r="H213" s="10">
        <v>1600</v>
      </c>
      <c r="I213" s="10">
        <v>4360300</v>
      </c>
      <c r="J213" s="10">
        <v>124200</v>
      </c>
      <c r="K213" s="10">
        <v>958100</v>
      </c>
      <c r="L213" s="10">
        <v>4523500</v>
      </c>
      <c r="M213" s="10">
        <v>134700</v>
      </c>
      <c r="N213" s="10">
        <v>10227200</v>
      </c>
      <c r="O213" s="10">
        <v>557890</v>
      </c>
      <c r="P213" s="10">
        <v>14653500</v>
      </c>
      <c r="Q213" s="10">
        <f t="shared" si="0"/>
        <v>39660490</v>
      </c>
      <c r="R213" s="26">
        <f t="shared" si="1"/>
        <v>1968</v>
      </c>
    </row>
    <row r="214" spans="1:18" ht="12" thickBot="1">
      <c r="A214" s="10">
        <f t="shared" si="2"/>
        <v>1969</v>
      </c>
      <c r="B214" s="28">
        <v>3457800</v>
      </c>
      <c r="C214" s="10">
        <v>54100</v>
      </c>
      <c r="D214" s="10"/>
      <c r="E214" s="10">
        <v>400</v>
      </c>
      <c r="F214" s="10">
        <v>3200</v>
      </c>
      <c r="G214" s="10"/>
      <c r="H214" s="10">
        <v>2800</v>
      </c>
      <c r="I214" s="10">
        <v>3456400</v>
      </c>
      <c r="J214" s="10">
        <v>147000</v>
      </c>
      <c r="K214" s="10">
        <v>1292100</v>
      </c>
      <c r="L214" s="10">
        <v>5088000</v>
      </c>
      <c r="M214" s="10">
        <v>123400</v>
      </c>
      <c r="N214" s="10">
        <v>25070900</v>
      </c>
      <c r="O214" s="10">
        <v>7909500</v>
      </c>
      <c r="P214" s="10">
        <v>14494000</v>
      </c>
      <c r="Q214" s="10">
        <f t="shared" si="0"/>
        <v>61099600</v>
      </c>
      <c r="R214" s="26">
        <f t="shared" si="1"/>
        <v>1969</v>
      </c>
    </row>
    <row r="215" spans="1:18" ht="12" thickBot="1">
      <c r="A215" s="10">
        <f t="shared" si="2"/>
        <v>1970</v>
      </c>
      <c r="B215" s="28">
        <v>2064600</v>
      </c>
      <c r="C215" s="10">
        <v>65500</v>
      </c>
      <c r="D215" s="10"/>
      <c r="E215" s="10">
        <v>100</v>
      </c>
      <c r="F215" s="10">
        <v>7700</v>
      </c>
      <c r="G215" s="10"/>
      <c r="H215" s="10">
        <v>6400</v>
      </c>
      <c r="I215" s="10">
        <v>383900</v>
      </c>
      <c r="J215" s="10">
        <v>202300</v>
      </c>
      <c r="K215" s="10">
        <v>1038600</v>
      </c>
      <c r="L215" s="10">
        <v>3977200</v>
      </c>
      <c r="M215" s="10">
        <v>107400</v>
      </c>
      <c r="N215" s="10">
        <v>26191800</v>
      </c>
      <c r="O215" s="10">
        <v>6221300</v>
      </c>
      <c r="P215" s="10">
        <v>16453200</v>
      </c>
      <c r="Q215" s="10">
        <f t="shared" si="0"/>
        <v>56720000</v>
      </c>
      <c r="R215" s="26">
        <f t="shared" si="1"/>
        <v>1970</v>
      </c>
    </row>
    <row r="216" spans="1:18" ht="12" thickBot="1">
      <c r="A216" s="10">
        <f t="shared" si="2"/>
        <v>1971</v>
      </c>
      <c r="B216" s="28">
        <v>2811200</v>
      </c>
      <c r="C216" s="10">
        <v>140400</v>
      </c>
      <c r="D216" s="10"/>
      <c r="E216" s="10">
        <v>20</v>
      </c>
      <c r="F216" s="10">
        <v>700</v>
      </c>
      <c r="G216" s="10"/>
      <c r="H216" s="10">
        <v>2900</v>
      </c>
      <c r="I216" s="10">
        <v>5957600</v>
      </c>
      <c r="J216" s="10">
        <v>139600</v>
      </c>
      <c r="K216" s="10">
        <v>952500</v>
      </c>
      <c r="L216" s="10">
        <v>2743000</v>
      </c>
      <c r="M216" s="10">
        <v>87000</v>
      </c>
      <c r="N216" s="10">
        <v>27283600</v>
      </c>
      <c r="O216" s="10">
        <v>5986300</v>
      </c>
      <c r="P216" s="10">
        <v>16959300</v>
      </c>
      <c r="Q216" s="10">
        <f t="shared" si="0"/>
        <v>63064120</v>
      </c>
      <c r="R216" s="26">
        <f t="shared" si="1"/>
        <v>1971</v>
      </c>
    </row>
    <row r="217" spans="1:18" ht="12" thickBot="1">
      <c r="A217" s="10">
        <f t="shared" si="2"/>
        <v>1972</v>
      </c>
      <c r="B217" s="28">
        <v>1689800</v>
      </c>
      <c r="C217" s="10">
        <v>56600</v>
      </c>
      <c r="D217" s="10"/>
      <c r="E217" s="10">
        <v>500</v>
      </c>
      <c r="F217" s="10">
        <v>700</v>
      </c>
      <c r="G217" s="10"/>
      <c r="H217" s="10">
        <v>8700</v>
      </c>
      <c r="I217" s="10">
        <v>7097100</v>
      </c>
      <c r="J217" s="10">
        <v>227500</v>
      </c>
      <c r="K217" s="10">
        <v>957200</v>
      </c>
      <c r="L217" s="10">
        <v>3226800</v>
      </c>
      <c r="M217" s="10">
        <v>100400</v>
      </c>
      <c r="N217" s="10">
        <v>24568300</v>
      </c>
      <c r="O217" s="10">
        <v>1949500</v>
      </c>
      <c r="P217" s="10">
        <v>18797600</v>
      </c>
      <c r="Q217" s="10">
        <f t="shared" si="0"/>
        <v>58680700</v>
      </c>
      <c r="R217" s="26">
        <f t="shared" si="1"/>
        <v>1972</v>
      </c>
    </row>
    <row r="218" spans="1:18" ht="12" thickBot="1">
      <c r="A218" s="10">
        <f t="shared" si="2"/>
        <v>1973</v>
      </c>
      <c r="B218" s="28">
        <v>2030800</v>
      </c>
      <c r="C218" s="10">
        <v>265300</v>
      </c>
      <c r="D218" s="10"/>
      <c r="E218" s="10">
        <v>37200</v>
      </c>
      <c r="F218" s="10">
        <v>1300</v>
      </c>
      <c r="G218" s="10"/>
      <c r="H218" s="10">
        <v>15800</v>
      </c>
      <c r="I218" s="10">
        <v>9650100</v>
      </c>
      <c r="J218" s="10">
        <v>207300</v>
      </c>
      <c r="K218" s="10">
        <v>596900</v>
      </c>
      <c r="L218" s="10">
        <v>4972000</v>
      </c>
      <c r="M218" s="10">
        <v>34500</v>
      </c>
      <c r="N218" s="10">
        <v>20652700</v>
      </c>
      <c r="O218" s="10">
        <v>668400</v>
      </c>
      <c r="P218" s="10">
        <v>20167400</v>
      </c>
      <c r="Q218" s="10">
        <f t="shared" si="0"/>
        <v>59299700</v>
      </c>
      <c r="R218" s="26">
        <f t="shared" si="1"/>
        <v>1973</v>
      </c>
    </row>
    <row r="219" spans="1:18" ht="12" thickBot="1">
      <c r="A219" s="10">
        <f t="shared" si="2"/>
        <v>1974</v>
      </c>
      <c r="B219" s="28">
        <v>1388200</v>
      </c>
      <c r="C219" s="10">
        <v>548900</v>
      </c>
      <c r="D219" s="10"/>
      <c r="E219" s="10">
        <v>1230300</v>
      </c>
      <c r="F219" s="10">
        <v>1900</v>
      </c>
      <c r="G219" s="10"/>
      <c r="H219" s="10">
        <v>708600</v>
      </c>
      <c r="I219" s="10">
        <v>5513700</v>
      </c>
      <c r="J219" s="10">
        <v>236900</v>
      </c>
      <c r="K219" s="10">
        <v>219800</v>
      </c>
      <c r="L219" s="10">
        <v>3495900</v>
      </c>
      <c r="M219" s="10">
        <v>35700</v>
      </c>
      <c r="N219" s="10">
        <v>24650200</v>
      </c>
      <c r="O219" s="10">
        <v>2098800</v>
      </c>
      <c r="P219" s="10">
        <v>18087400</v>
      </c>
      <c r="Q219" s="10">
        <f t="shared" si="0"/>
        <v>58216300</v>
      </c>
      <c r="R219" s="26">
        <f t="shared" si="1"/>
        <v>1974</v>
      </c>
    </row>
    <row r="220" spans="1:18" ht="12" thickBot="1">
      <c r="A220" s="10">
        <f t="shared" si="2"/>
        <v>1975</v>
      </c>
      <c r="B220" s="28">
        <v>718300</v>
      </c>
      <c r="C220" s="10">
        <v>270200</v>
      </c>
      <c r="D220" s="10">
        <v>259100</v>
      </c>
      <c r="E220" s="10">
        <v>639400</v>
      </c>
      <c r="F220" s="10">
        <v>29600</v>
      </c>
      <c r="G220" s="10"/>
      <c r="H220" s="10">
        <v>892600</v>
      </c>
      <c r="I220" s="10">
        <v>6096200</v>
      </c>
      <c r="J220" s="10">
        <v>348500</v>
      </c>
      <c r="K220" s="10">
        <v>183100</v>
      </c>
      <c r="L220" s="10">
        <v>2875300</v>
      </c>
      <c r="M220" s="10">
        <v>37500</v>
      </c>
      <c r="N220" s="10">
        <v>24821100</v>
      </c>
      <c r="O220" s="10">
        <v>1246200</v>
      </c>
      <c r="P220" s="10">
        <v>16202400</v>
      </c>
      <c r="Q220" s="10">
        <f t="shared" si="0"/>
        <v>54619500</v>
      </c>
      <c r="R220" s="26">
        <f t="shared" si="1"/>
        <v>1975</v>
      </c>
    </row>
    <row r="221" spans="1:18" ht="12" thickBot="1">
      <c r="A221" s="10">
        <f t="shared" si="2"/>
        <v>1976</v>
      </c>
      <c r="B221" s="28">
        <v>125000</v>
      </c>
      <c r="C221" s="10">
        <v>508000</v>
      </c>
      <c r="D221" s="10">
        <v>238700</v>
      </c>
      <c r="E221" s="10">
        <v>1068700</v>
      </c>
      <c r="F221" s="10">
        <v>400</v>
      </c>
      <c r="G221" s="10"/>
      <c r="H221" s="10">
        <v>696300</v>
      </c>
      <c r="I221" s="10">
        <v>5376700</v>
      </c>
      <c r="J221" s="10">
        <v>296400</v>
      </c>
      <c r="K221" s="10">
        <v>109100</v>
      </c>
      <c r="L221" s="10">
        <v>1896600</v>
      </c>
      <c r="M221" s="10">
        <v>22800</v>
      </c>
      <c r="N221" s="10">
        <v>20115800</v>
      </c>
      <c r="O221" s="10">
        <v>1750800</v>
      </c>
      <c r="P221" s="10">
        <v>14696400</v>
      </c>
      <c r="Q221" s="10">
        <f t="shared" si="0"/>
        <v>46901700</v>
      </c>
      <c r="R221" s="26">
        <f t="shared" si="1"/>
        <v>1976</v>
      </c>
    </row>
    <row r="222" spans="1:18" ht="12" thickBot="1">
      <c r="A222" s="10">
        <f t="shared" si="2"/>
        <v>1977</v>
      </c>
      <c r="B222" s="28">
        <v>101300</v>
      </c>
      <c r="C222" s="10">
        <v>519900</v>
      </c>
      <c r="D222" s="10">
        <v>279600</v>
      </c>
      <c r="E222" s="10">
        <v>691900</v>
      </c>
      <c r="F222" s="10">
        <v>600</v>
      </c>
      <c r="G222" s="10"/>
      <c r="H222" s="10">
        <v>7900</v>
      </c>
      <c r="I222" s="10">
        <v>8371500</v>
      </c>
      <c r="J222" s="10">
        <v>459100</v>
      </c>
      <c r="K222" s="10">
        <v>77600</v>
      </c>
      <c r="L222" s="10">
        <v>1813600</v>
      </c>
      <c r="M222" s="10">
        <v>17300</v>
      </c>
      <c r="N222" s="10">
        <v>21129400</v>
      </c>
      <c r="O222" s="10">
        <v>1654200</v>
      </c>
      <c r="P222" s="10">
        <v>12885800</v>
      </c>
      <c r="Q222" s="10">
        <f t="shared" si="0"/>
        <v>48009700</v>
      </c>
      <c r="R222" s="26">
        <f t="shared" si="1"/>
        <v>1977</v>
      </c>
    </row>
    <row r="223" spans="1:18" ht="12" thickBot="1">
      <c r="A223" s="10">
        <f t="shared" si="2"/>
        <v>1978</v>
      </c>
      <c r="B223" s="28">
        <v>199600</v>
      </c>
      <c r="C223" s="10">
        <v>317200</v>
      </c>
      <c r="D223" s="10">
        <v>329300</v>
      </c>
      <c r="E223" s="10">
        <v>596600</v>
      </c>
      <c r="F223" s="10">
        <v>8700</v>
      </c>
      <c r="G223" s="10"/>
      <c r="H223" s="10">
        <v>676200</v>
      </c>
      <c r="I223" s="10">
        <v>7103600</v>
      </c>
      <c r="J223" s="10">
        <v>426800</v>
      </c>
      <c r="K223" s="10">
        <v>92600</v>
      </c>
      <c r="L223" s="10">
        <v>1262900</v>
      </c>
      <c r="M223" s="10">
        <v>29000</v>
      </c>
      <c r="N223" s="10">
        <v>16892700</v>
      </c>
      <c r="O223" s="10">
        <v>3450500</v>
      </c>
      <c r="P223" s="10">
        <v>14183700</v>
      </c>
      <c r="Q223" s="10">
        <f t="shared" si="0"/>
        <v>45569400</v>
      </c>
      <c r="R223" s="26">
        <f t="shared" si="1"/>
        <v>1978</v>
      </c>
    </row>
    <row r="224" spans="1:18" ht="12" thickBot="1">
      <c r="A224" s="10">
        <f t="shared" si="2"/>
        <v>1979</v>
      </c>
      <c r="B224" s="28">
        <v>143200</v>
      </c>
      <c r="C224" s="10">
        <v>315400</v>
      </c>
      <c r="D224" s="10">
        <v>538200</v>
      </c>
      <c r="E224" s="10">
        <v>96900</v>
      </c>
      <c r="F224" s="10">
        <v>3500</v>
      </c>
      <c r="G224" s="10">
        <v>100</v>
      </c>
      <c r="H224" s="10">
        <v>1712200</v>
      </c>
      <c r="I224" s="10">
        <v>5598600</v>
      </c>
      <c r="J224" s="10">
        <v>356100</v>
      </c>
      <c r="K224" s="10">
        <v>46200</v>
      </c>
      <c r="L224" s="10">
        <v>941500</v>
      </c>
      <c r="M224" s="10">
        <v>25100</v>
      </c>
      <c r="N224" s="10">
        <v>24666200</v>
      </c>
      <c r="O224" s="10">
        <v>2882900</v>
      </c>
      <c r="P224" s="10">
        <v>13309800</v>
      </c>
      <c r="Q224" s="10">
        <f t="shared" si="0"/>
        <v>50635900</v>
      </c>
      <c r="R224" s="26">
        <f t="shared" si="1"/>
        <v>1979</v>
      </c>
    </row>
    <row r="225" spans="1:18" ht="12" thickBot="1">
      <c r="A225" s="10">
        <f aca="true" t="shared" si="3" ref="A225:A240">A224+1</f>
        <v>1980</v>
      </c>
      <c r="B225" s="28">
        <v>184861</v>
      </c>
      <c r="C225" s="10">
        <v>430832</v>
      </c>
      <c r="D225" s="10"/>
      <c r="E225" s="10">
        <v>7080</v>
      </c>
      <c r="F225" s="10">
        <v>611</v>
      </c>
      <c r="G225" s="10"/>
      <c r="H225" s="10">
        <v>1323798</v>
      </c>
      <c r="I225" s="10">
        <v>8709340</v>
      </c>
      <c r="J225" s="10">
        <v>202546</v>
      </c>
      <c r="K225" s="10">
        <v>24001</v>
      </c>
      <c r="L225" s="10">
        <v>2100659</v>
      </c>
      <c r="M225" s="10">
        <v>27574</v>
      </c>
      <c r="N225" s="10">
        <v>24943534</v>
      </c>
      <c r="O225" s="10">
        <v>1925841</v>
      </c>
      <c r="P225" s="10">
        <v>14752153</v>
      </c>
      <c r="Q225" s="10">
        <f t="shared" si="0"/>
        <v>54632830</v>
      </c>
      <c r="R225" s="26">
        <f t="shared" si="1"/>
        <v>1980</v>
      </c>
    </row>
    <row r="226" spans="1:18" ht="12" thickBot="1">
      <c r="A226" s="10">
        <f t="shared" si="3"/>
        <v>1981</v>
      </c>
      <c r="B226" s="28">
        <v>82101</v>
      </c>
      <c r="C226" s="10">
        <v>407022</v>
      </c>
      <c r="D226" s="10"/>
      <c r="E226" s="10">
        <v>474</v>
      </c>
      <c r="F226" s="10">
        <v>31199</v>
      </c>
      <c r="G226" s="10"/>
      <c r="H226" s="10">
        <v>284812</v>
      </c>
      <c r="I226" s="10">
        <v>10700811</v>
      </c>
      <c r="J226" s="10">
        <v>152596</v>
      </c>
      <c r="K226" s="10">
        <v>573</v>
      </c>
      <c r="L226" s="10">
        <v>1640701</v>
      </c>
      <c r="M226" s="10">
        <v>15145</v>
      </c>
      <c r="N226" s="10">
        <v>58958422</v>
      </c>
      <c r="O226" s="10">
        <v>1574697</v>
      </c>
      <c r="P226" s="10">
        <v>15548245</v>
      </c>
      <c r="Q226" s="10">
        <f t="shared" si="0"/>
        <v>89396798</v>
      </c>
      <c r="R226" s="26">
        <f t="shared" si="1"/>
        <v>1981</v>
      </c>
    </row>
    <row r="227" spans="1:18" ht="12" thickBot="1">
      <c r="A227" s="10">
        <f t="shared" si="3"/>
        <v>1982</v>
      </c>
      <c r="B227" s="28">
        <v>109946</v>
      </c>
      <c r="C227" s="10">
        <v>280433</v>
      </c>
      <c r="D227" s="10"/>
      <c r="E227" s="10">
        <v>6681</v>
      </c>
      <c r="F227" s="10">
        <v>17893</v>
      </c>
      <c r="G227" s="10"/>
      <c r="H227" s="10">
        <v>3473</v>
      </c>
      <c r="I227" s="10">
        <v>8925408</v>
      </c>
      <c r="J227" s="10">
        <v>1550</v>
      </c>
      <c r="K227" s="10">
        <v>10923</v>
      </c>
      <c r="L227" s="10">
        <v>517268</v>
      </c>
      <c r="M227" s="10">
        <v>28920</v>
      </c>
      <c r="N227" s="10">
        <v>43243515</v>
      </c>
      <c r="O227" s="10">
        <v>1582954</v>
      </c>
      <c r="P227" s="10">
        <v>12274196</v>
      </c>
      <c r="Q227" s="10">
        <f t="shared" si="0"/>
        <v>67003160</v>
      </c>
      <c r="R227" s="26">
        <f t="shared" si="1"/>
        <v>1982</v>
      </c>
    </row>
    <row r="228" spans="1:18" ht="12" thickBot="1">
      <c r="A228" s="10">
        <f t="shared" si="3"/>
        <v>1983</v>
      </c>
      <c r="B228" s="28">
        <v>148221</v>
      </c>
      <c r="C228" s="10">
        <v>308816</v>
      </c>
      <c r="D228" s="10"/>
      <c r="E228" s="10">
        <v>417</v>
      </c>
      <c r="F228" s="10">
        <v>5485</v>
      </c>
      <c r="G228" s="10">
        <v>82</v>
      </c>
      <c r="H228" s="10">
        <v>29218</v>
      </c>
      <c r="I228" s="10">
        <v>6594649</v>
      </c>
      <c r="J228" s="10">
        <v>89</v>
      </c>
      <c r="K228" s="10">
        <v>62333</v>
      </c>
      <c r="L228" s="10">
        <v>445494</v>
      </c>
      <c r="M228" s="10">
        <v>40325</v>
      </c>
      <c r="N228" s="10">
        <v>51384953</v>
      </c>
      <c r="O228" s="10">
        <v>1960513</v>
      </c>
      <c r="P228" s="10">
        <v>7445232</v>
      </c>
      <c r="Q228" s="10">
        <f t="shared" si="0"/>
        <v>68425827</v>
      </c>
      <c r="R228" s="26">
        <f t="shared" si="1"/>
        <v>1983</v>
      </c>
    </row>
    <row r="229" spans="1:18" ht="12" thickBot="1">
      <c r="A229" s="10">
        <f t="shared" si="3"/>
        <v>1984</v>
      </c>
      <c r="B229" s="28">
        <v>132747</v>
      </c>
      <c r="C229" s="10">
        <v>171080</v>
      </c>
      <c r="D229" s="10"/>
      <c r="E229" s="10">
        <v>27069</v>
      </c>
      <c r="F229" s="10">
        <v>20951</v>
      </c>
      <c r="G229" s="10"/>
      <c r="H229" s="10">
        <v>68769</v>
      </c>
      <c r="I229" s="10">
        <v>5354194</v>
      </c>
      <c r="J229" s="10">
        <v>964</v>
      </c>
      <c r="K229" s="10">
        <v>62727</v>
      </c>
      <c r="L229" s="10">
        <v>1107930</v>
      </c>
      <c r="M229" s="10">
        <v>48081</v>
      </c>
      <c r="N229" s="10">
        <v>48770764</v>
      </c>
      <c r="O229" s="10">
        <v>938123</v>
      </c>
      <c r="P229" s="10">
        <v>8042404</v>
      </c>
      <c r="Q229" s="10">
        <f t="shared" si="0"/>
        <v>64745803</v>
      </c>
      <c r="R229" s="26">
        <f t="shared" si="1"/>
        <v>1984</v>
      </c>
    </row>
    <row r="230" spans="1:18" ht="12" thickBot="1">
      <c r="A230" s="10">
        <f t="shared" si="3"/>
        <v>1985</v>
      </c>
      <c r="B230" s="28">
        <v>183824</v>
      </c>
      <c r="C230" s="10">
        <v>476636</v>
      </c>
      <c r="D230" s="10"/>
      <c r="E230" s="10">
        <v>9500</v>
      </c>
      <c r="F230" s="10">
        <v>814</v>
      </c>
      <c r="G230" s="10"/>
      <c r="H230" s="10">
        <v>40393</v>
      </c>
      <c r="I230" s="10">
        <v>5366559</v>
      </c>
      <c r="J230" s="10">
        <v>47</v>
      </c>
      <c r="K230" s="10">
        <v>189460</v>
      </c>
      <c r="L230" s="10">
        <v>42931</v>
      </c>
      <c r="M230" s="10">
        <v>44019</v>
      </c>
      <c r="N230" s="10">
        <v>58429390</v>
      </c>
      <c r="O230" s="10">
        <v>1314850</v>
      </c>
      <c r="P230" s="10">
        <v>8597664</v>
      </c>
      <c r="Q230" s="10">
        <f t="shared" si="0"/>
        <v>74696087</v>
      </c>
      <c r="R230" s="26">
        <f t="shared" si="1"/>
        <v>1985</v>
      </c>
    </row>
    <row r="231" spans="1:18" ht="12" thickBot="1">
      <c r="A231" s="10">
        <f t="shared" si="3"/>
        <v>1986</v>
      </c>
      <c r="B231" s="28">
        <v>250522</v>
      </c>
      <c r="C231" s="10">
        <v>426164</v>
      </c>
      <c r="D231" s="10"/>
      <c r="E231" s="10">
        <v>135837</v>
      </c>
      <c r="F231" s="10">
        <v>3142</v>
      </c>
      <c r="G231" s="10">
        <v>963</v>
      </c>
      <c r="H231" s="10">
        <v>13840</v>
      </c>
      <c r="I231" s="10">
        <v>5412688</v>
      </c>
      <c r="J231" s="10">
        <v>755</v>
      </c>
      <c r="K231" s="10">
        <v>133899</v>
      </c>
      <c r="L231" s="10">
        <v>7737</v>
      </c>
      <c r="M231" s="10">
        <v>38976</v>
      </c>
      <c r="N231" s="10">
        <v>50212116</v>
      </c>
      <c r="O231" s="10">
        <v>1053781</v>
      </c>
      <c r="P231" s="10">
        <v>7961572</v>
      </c>
      <c r="Q231" s="10">
        <f t="shared" si="0"/>
        <v>65651992</v>
      </c>
      <c r="R231" s="26">
        <f t="shared" si="1"/>
        <v>1986</v>
      </c>
    </row>
    <row r="232" spans="1:18" ht="12" thickBot="1">
      <c r="A232" s="10">
        <f t="shared" si="3"/>
        <v>1987</v>
      </c>
      <c r="B232" s="28">
        <v>754160</v>
      </c>
      <c r="C232" s="10">
        <v>343919</v>
      </c>
      <c r="D232" s="10">
        <v>1000668</v>
      </c>
      <c r="E232" s="10">
        <v>119374</v>
      </c>
      <c r="F232" s="10">
        <v>7683</v>
      </c>
      <c r="G232" s="10"/>
      <c r="H232" s="10">
        <v>24531</v>
      </c>
      <c r="I232" s="10">
        <v>5748961</v>
      </c>
      <c r="J232" s="10">
        <v>861</v>
      </c>
      <c r="K232" s="10">
        <v>187479</v>
      </c>
      <c r="L232" s="10">
        <v>32382</v>
      </c>
      <c r="M232" s="10">
        <v>58316</v>
      </c>
      <c r="N232" s="10">
        <v>46138456</v>
      </c>
      <c r="O232" s="10">
        <v>3506058</v>
      </c>
      <c r="P232" s="10">
        <v>3830892</v>
      </c>
      <c r="Q232" s="10">
        <f t="shared" si="0"/>
        <v>61753740</v>
      </c>
      <c r="R232" s="26">
        <f t="shared" si="1"/>
        <v>1987</v>
      </c>
    </row>
    <row r="233" spans="1:18" ht="12" thickBot="1">
      <c r="A233" s="10">
        <f t="shared" si="3"/>
        <v>1988</v>
      </c>
      <c r="B233" s="28">
        <v>496125</v>
      </c>
      <c r="C233" s="10">
        <v>156931</v>
      </c>
      <c r="D233" s="10"/>
      <c r="E233" s="10">
        <v>68070</v>
      </c>
      <c r="F233" s="10">
        <v>744</v>
      </c>
      <c r="G233" s="10">
        <v>6653</v>
      </c>
      <c r="H233" s="10">
        <v>8306</v>
      </c>
      <c r="I233" s="10">
        <v>4175744</v>
      </c>
      <c r="J233" s="10">
        <v>2143</v>
      </c>
      <c r="K233" s="10">
        <v>144266</v>
      </c>
      <c r="L233" s="10">
        <v>44780</v>
      </c>
      <c r="M233" s="10">
        <v>395</v>
      </c>
      <c r="N233" s="10">
        <v>2371132</v>
      </c>
      <c r="O233" s="11">
        <v>3767590.5</v>
      </c>
      <c r="P233" s="10">
        <v>136714</v>
      </c>
      <c r="Q233" s="12">
        <f t="shared" si="0"/>
        <v>11379593.5</v>
      </c>
      <c r="R233" s="26">
        <f t="shared" si="1"/>
        <v>1988</v>
      </c>
    </row>
    <row r="234" spans="1:18" ht="12" thickBot="1">
      <c r="A234" s="10">
        <f t="shared" si="3"/>
        <v>1989</v>
      </c>
      <c r="B234" s="28">
        <v>188302</v>
      </c>
      <c r="C234" s="10">
        <v>221872</v>
      </c>
      <c r="D234" s="10">
        <v>1827063</v>
      </c>
      <c r="E234" s="10">
        <v>59991</v>
      </c>
      <c r="F234" s="10">
        <v>17097</v>
      </c>
      <c r="G234" s="10">
        <v>729</v>
      </c>
      <c r="H234" s="10">
        <v>64187</v>
      </c>
      <c r="I234" s="10">
        <v>6161316</v>
      </c>
      <c r="J234" s="10">
        <v>27095</v>
      </c>
      <c r="K234" s="10">
        <v>495249</v>
      </c>
      <c r="L234" s="13">
        <v>66625</v>
      </c>
      <c r="M234" s="10">
        <v>92726</v>
      </c>
      <c r="N234" s="10">
        <v>46665412</v>
      </c>
      <c r="O234" s="10">
        <v>4029123</v>
      </c>
      <c r="P234" s="10">
        <v>2328150</v>
      </c>
      <c r="Q234" s="10">
        <f t="shared" si="0"/>
        <v>62244937</v>
      </c>
      <c r="R234" s="26">
        <f t="shared" si="1"/>
        <v>1989</v>
      </c>
    </row>
    <row r="235" spans="1:18" ht="12" thickBot="1">
      <c r="A235" s="10">
        <f t="shared" si="3"/>
        <v>1990</v>
      </c>
      <c r="B235" s="28">
        <v>207552</v>
      </c>
      <c r="C235" s="10">
        <v>233634</v>
      </c>
      <c r="D235" s="10">
        <v>1785462</v>
      </c>
      <c r="E235" s="10">
        <v>2865</v>
      </c>
      <c r="F235" s="10">
        <v>18360</v>
      </c>
      <c r="G235" s="10">
        <v>29</v>
      </c>
      <c r="H235" s="10">
        <v>16316</v>
      </c>
      <c r="I235" s="10">
        <v>2627758</v>
      </c>
      <c r="J235" s="10">
        <v>7979</v>
      </c>
      <c r="K235" s="10">
        <v>307186</v>
      </c>
      <c r="L235" s="10">
        <v>88470</v>
      </c>
      <c r="M235" s="10">
        <v>82118</v>
      </c>
      <c r="N235" s="10">
        <v>52380980</v>
      </c>
      <c r="O235" s="10">
        <v>2131128</v>
      </c>
      <c r="P235" s="10">
        <v>2882325</v>
      </c>
      <c r="Q235" s="10">
        <f t="shared" si="0"/>
        <v>62772162</v>
      </c>
      <c r="R235" s="26">
        <f t="shared" si="1"/>
        <v>1990</v>
      </c>
    </row>
    <row r="236" spans="1:18" ht="12" thickBot="1">
      <c r="A236" s="10">
        <f t="shared" si="3"/>
        <v>1991</v>
      </c>
      <c r="B236" s="28">
        <v>158812</v>
      </c>
      <c r="C236" s="10">
        <v>150261</v>
      </c>
      <c r="D236" s="10">
        <v>1585944</v>
      </c>
      <c r="E236" s="10">
        <v>3066</v>
      </c>
      <c r="F236" s="10">
        <v>41556</v>
      </c>
      <c r="G236" s="10">
        <v>7222</v>
      </c>
      <c r="H236" s="10">
        <v>11740</v>
      </c>
      <c r="I236" s="10">
        <v>3539399</v>
      </c>
      <c r="J236" s="10">
        <v>1628</v>
      </c>
      <c r="K236" s="10">
        <v>234493</v>
      </c>
      <c r="L236" s="10">
        <v>131569</v>
      </c>
      <c r="M236" s="10">
        <v>46762</v>
      </c>
      <c r="N236" s="10">
        <v>51588777</v>
      </c>
      <c r="O236" s="10">
        <v>1705567</v>
      </c>
      <c r="P236" s="10">
        <v>167500</v>
      </c>
      <c r="Q236" s="10">
        <f t="shared" si="0"/>
        <v>59374296</v>
      </c>
      <c r="R236" s="26">
        <f t="shared" si="1"/>
        <v>1991</v>
      </c>
    </row>
    <row r="237" spans="1:18" ht="12" thickBot="1">
      <c r="A237" s="10">
        <f t="shared" si="3"/>
        <v>1992</v>
      </c>
      <c r="B237" s="28">
        <v>258177</v>
      </c>
      <c r="C237" s="10">
        <v>152867</v>
      </c>
      <c r="D237" s="10">
        <v>1569870</v>
      </c>
      <c r="E237" s="10">
        <v>9513</v>
      </c>
      <c r="F237" s="10">
        <v>5024</v>
      </c>
      <c r="G237" s="10">
        <v>663</v>
      </c>
      <c r="H237" s="10">
        <v>32798</v>
      </c>
      <c r="I237" s="10">
        <v>2281539</v>
      </c>
      <c r="J237" s="10">
        <v>28202</v>
      </c>
      <c r="K237" s="10">
        <v>203814</v>
      </c>
      <c r="L237" s="10">
        <v>541614</v>
      </c>
      <c r="M237" s="10">
        <v>44887</v>
      </c>
      <c r="N237" s="10">
        <v>30209452</v>
      </c>
      <c r="O237" s="10">
        <v>355395</v>
      </c>
      <c r="P237" s="10">
        <v>1468451</v>
      </c>
      <c r="Q237" s="10">
        <f t="shared" si="0"/>
        <v>37162266</v>
      </c>
      <c r="R237" s="26">
        <f t="shared" si="1"/>
        <v>1992</v>
      </c>
    </row>
    <row r="238" spans="1:18" ht="12" thickBot="1">
      <c r="A238" s="10">
        <f t="shared" si="3"/>
        <v>1993</v>
      </c>
      <c r="B238" s="28">
        <v>157733</v>
      </c>
      <c r="C238" s="10">
        <v>82833</v>
      </c>
      <c r="D238" s="10">
        <v>1063232</v>
      </c>
      <c r="E238" s="10">
        <v>152797</v>
      </c>
      <c r="F238" s="10">
        <v>20978</v>
      </c>
      <c r="G238" s="10">
        <v>45</v>
      </c>
      <c r="H238" s="10">
        <v>19617</v>
      </c>
      <c r="I238" s="10">
        <v>3051479</v>
      </c>
      <c r="J238" s="10">
        <v>91006</v>
      </c>
      <c r="K238" s="10">
        <v>78138</v>
      </c>
      <c r="L238" s="10">
        <v>849320</v>
      </c>
      <c r="M238" s="10">
        <v>78176</v>
      </c>
      <c r="N238" s="10">
        <v>61651559</v>
      </c>
      <c r="O238" s="10">
        <v>788694</v>
      </c>
      <c r="P238" s="10">
        <v>164435</v>
      </c>
      <c r="Q238" s="10">
        <f t="shared" si="0"/>
        <v>68250042</v>
      </c>
      <c r="R238" s="26">
        <f t="shared" si="1"/>
        <v>1993</v>
      </c>
    </row>
    <row r="239" spans="1:18" ht="12" thickBot="1">
      <c r="A239" s="10">
        <f t="shared" si="3"/>
        <v>1994</v>
      </c>
      <c r="B239" s="28">
        <v>96100</v>
      </c>
      <c r="C239" s="10">
        <v>193122</v>
      </c>
      <c r="D239" s="10">
        <v>1994579</v>
      </c>
      <c r="E239" s="10">
        <v>161912</v>
      </c>
      <c r="F239" s="10">
        <v>9011</v>
      </c>
      <c r="G239" s="10">
        <v>1156</v>
      </c>
      <c r="H239" s="10">
        <v>151815</v>
      </c>
      <c r="I239" s="10">
        <v>2388412</v>
      </c>
      <c r="J239" s="10">
        <v>120892</v>
      </c>
      <c r="K239" s="10">
        <v>33649</v>
      </c>
      <c r="L239" s="10">
        <v>926857</v>
      </c>
      <c r="M239" s="10">
        <v>71370</v>
      </c>
      <c r="N239" s="10">
        <v>43536529</v>
      </c>
      <c r="O239" s="10">
        <v>448632</v>
      </c>
      <c r="P239" s="10">
        <v>817205</v>
      </c>
      <c r="Q239" s="10">
        <f t="shared" si="0"/>
        <v>50951241</v>
      </c>
      <c r="R239" s="26">
        <f t="shared" si="1"/>
        <v>1994</v>
      </c>
    </row>
    <row r="240" spans="1:18" ht="12" thickBot="1">
      <c r="A240" s="10">
        <f t="shared" si="3"/>
        <v>1995</v>
      </c>
      <c r="B240" s="28">
        <v>137159</v>
      </c>
      <c r="C240" s="10">
        <v>48896</v>
      </c>
      <c r="D240" s="10">
        <v>1999621</v>
      </c>
      <c r="E240" s="10">
        <v>481809</v>
      </c>
      <c r="F240" s="10">
        <v>3374</v>
      </c>
      <c r="G240" s="10">
        <v>6</v>
      </c>
      <c r="H240" s="10">
        <v>149371</v>
      </c>
      <c r="I240" s="10">
        <v>4238841</v>
      </c>
      <c r="J240" s="10">
        <v>243120</v>
      </c>
      <c r="K240" s="10">
        <v>60355</v>
      </c>
      <c r="L240" s="10">
        <v>1259283</v>
      </c>
      <c r="M240" s="10">
        <v>83494</v>
      </c>
      <c r="N240" s="12">
        <v>41180571.49</v>
      </c>
      <c r="O240" s="10">
        <v>450093</v>
      </c>
      <c r="P240" s="10">
        <v>1320496</v>
      </c>
      <c r="Q240" s="12">
        <f t="shared" si="0"/>
        <v>51656489.49</v>
      </c>
      <c r="R240" s="26">
        <f aca="true" t="shared" si="4" ref="R240:R265">R239+1</f>
        <v>1995</v>
      </c>
    </row>
    <row r="241" spans="1:18" ht="12" thickBot="1">
      <c r="A241" s="10">
        <f aca="true" t="shared" si="5" ref="A241:A256">A240+1</f>
        <v>1996</v>
      </c>
      <c r="B241" s="28">
        <v>134575</v>
      </c>
      <c r="C241" s="10">
        <v>49841</v>
      </c>
      <c r="D241" s="10">
        <v>784979</v>
      </c>
      <c r="E241" s="10">
        <v>780258</v>
      </c>
      <c r="F241" s="10">
        <v>13509</v>
      </c>
      <c r="G241" s="10">
        <v>215</v>
      </c>
      <c r="H241" s="10">
        <v>211540</v>
      </c>
      <c r="I241" s="10">
        <v>3836835</v>
      </c>
      <c r="J241" s="10">
        <v>472370</v>
      </c>
      <c r="K241" s="10">
        <v>99510</v>
      </c>
      <c r="L241" s="10">
        <v>1646859</v>
      </c>
      <c r="M241" s="10">
        <v>55961</v>
      </c>
      <c r="N241" s="12">
        <v>37020583.15</v>
      </c>
      <c r="O241" s="10">
        <v>319434</v>
      </c>
      <c r="P241" s="10">
        <v>882941</v>
      </c>
      <c r="Q241" s="12">
        <f t="shared" si="0"/>
        <v>46309410.15</v>
      </c>
      <c r="R241" s="26">
        <f t="shared" si="4"/>
        <v>1996</v>
      </c>
    </row>
    <row r="242" spans="1:18" ht="12" thickBot="1">
      <c r="A242" s="10">
        <f t="shared" si="5"/>
        <v>1997</v>
      </c>
      <c r="B242" s="28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26">
        <f t="shared" si="4"/>
        <v>1997</v>
      </c>
    </row>
    <row r="243" spans="1:18" ht="12" thickBot="1">
      <c r="A243" s="10">
        <f t="shared" si="5"/>
        <v>1998</v>
      </c>
      <c r="B243" s="28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26">
        <f t="shared" si="4"/>
        <v>1998</v>
      </c>
    </row>
    <row r="244" spans="1:18" ht="12" thickBot="1">
      <c r="A244" s="10">
        <f t="shared" si="5"/>
        <v>1999</v>
      </c>
      <c r="B244" s="28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26">
        <f t="shared" si="4"/>
        <v>1999</v>
      </c>
    </row>
    <row r="245" spans="1:18" ht="12" thickBot="1">
      <c r="A245" s="10">
        <f t="shared" si="5"/>
        <v>2000</v>
      </c>
      <c r="B245" s="28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26">
        <f t="shared" si="4"/>
        <v>2000</v>
      </c>
    </row>
    <row r="246" spans="1:18" ht="12" thickBot="1">
      <c r="A246" s="10">
        <f t="shared" si="5"/>
        <v>2001</v>
      </c>
      <c r="B246" s="28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26">
        <f t="shared" si="4"/>
        <v>2001</v>
      </c>
    </row>
    <row r="247" spans="1:18" ht="12" thickBot="1">
      <c r="A247" s="10">
        <f t="shared" si="5"/>
        <v>2002</v>
      </c>
      <c r="B247" s="28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26">
        <f t="shared" si="4"/>
        <v>2002</v>
      </c>
    </row>
    <row r="248" spans="1:18" ht="12" thickBot="1">
      <c r="A248" s="10">
        <f t="shared" si="5"/>
        <v>2003</v>
      </c>
      <c r="B248" s="28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26">
        <f t="shared" si="4"/>
        <v>2003</v>
      </c>
    </row>
    <row r="249" spans="1:18" ht="12" thickBot="1">
      <c r="A249" s="10">
        <f t="shared" si="5"/>
        <v>2004</v>
      </c>
      <c r="B249" s="28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26">
        <f t="shared" si="4"/>
        <v>2004</v>
      </c>
    </row>
    <row r="250" spans="1:18" ht="12" thickBot="1">
      <c r="A250" s="10">
        <f t="shared" si="5"/>
        <v>2005</v>
      </c>
      <c r="B250" s="28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26">
        <f t="shared" si="4"/>
        <v>2005</v>
      </c>
    </row>
    <row r="251" spans="1:18" ht="12" thickBot="1">
      <c r="A251" s="10">
        <f t="shared" si="5"/>
        <v>2006</v>
      </c>
      <c r="B251" s="28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26">
        <f t="shared" si="4"/>
        <v>2006</v>
      </c>
    </row>
    <row r="252" spans="1:18" ht="12" thickBot="1">
      <c r="A252" s="10">
        <f t="shared" si="5"/>
        <v>2007</v>
      </c>
      <c r="B252" s="28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26">
        <f t="shared" si="4"/>
        <v>2007</v>
      </c>
    </row>
    <row r="253" spans="1:18" ht="12" thickBot="1">
      <c r="A253" s="10">
        <f t="shared" si="5"/>
        <v>2008</v>
      </c>
      <c r="B253" s="28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26">
        <f t="shared" si="4"/>
        <v>2008</v>
      </c>
    </row>
    <row r="254" spans="1:18" ht="12" thickBot="1">
      <c r="A254" s="10">
        <f t="shared" si="5"/>
        <v>2009</v>
      </c>
      <c r="B254" s="28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26">
        <f t="shared" si="4"/>
        <v>2009</v>
      </c>
    </row>
    <row r="255" spans="1:18" ht="12" thickBot="1">
      <c r="A255" s="10">
        <f t="shared" si="5"/>
        <v>2010</v>
      </c>
      <c r="B255" s="28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26">
        <f t="shared" si="4"/>
        <v>2010</v>
      </c>
    </row>
    <row r="256" spans="1:18" ht="12" thickBot="1">
      <c r="A256" s="10">
        <f t="shared" si="5"/>
        <v>2011</v>
      </c>
      <c r="B256" s="28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26">
        <f t="shared" si="4"/>
        <v>2011</v>
      </c>
    </row>
    <row r="257" spans="1:18" ht="12" thickBot="1">
      <c r="A257" s="10">
        <f aca="true" t="shared" si="6" ref="A257:A265">A256+1</f>
        <v>2012</v>
      </c>
      <c r="B257" s="28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26">
        <f t="shared" si="4"/>
        <v>2012</v>
      </c>
    </row>
    <row r="258" spans="1:18" ht="12" thickBot="1">
      <c r="A258" s="10">
        <f t="shared" si="6"/>
        <v>2013</v>
      </c>
      <c r="B258" s="28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26">
        <f t="shared" si="4"/>
        <v>2013</v>
      </c>
    </row>
    <row r="259" spans="1:18" ht="12" thickBot="1">
      <c r="A259" s="10">
        <f t="shared" si="6"/>
        <v>2014</v>
      </c>
      <c r="B259" s="28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26">
        <f t="shared" si="4"/>
        <v>2014</v>
      </c>
    </row>
    <row r="260" spans="1:18" ht="12" thickBot="1">
      <c r="A260" s="10">
        <f t="shared" si="6"/>
        <v>2015</v>
      </c>
      <c r="B260" s="28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26">
        <f t="shared" si="4"/>
        <v>2015</v>
      </c>
    </row>
    <row r="261" spans="1:18" ht="12" thickBot="1">
      <c r="A261" s="10">
        <f t="shared" si="6"/>
        <v>2016</v>
      </c>
      <c r="B261" s="28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26">
        <f t="shared" si="4"/>
        <v>2016</v>
      </c>
    </row>
    <row r="262" spans="1:18" ht="12" thickBot="1">
      <c r="A262" s="10">
        <f t="shared" si="6"/>
        <v>2017</v>
      </c>
      <c r="B262" s="28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26">
        <f t="shared" si="4"/>
        <v>2017</v>
      </c>
    </row>
    <row r="263" spans="1:18" ht="12" thickBot="1">
      <c r="A263" s="10">
        <f t="shared" si="6"/>
        <v>2018</v>
      </c>
      <c r="B263" s="28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26">
        <f t="shared" si="4"/>
        <v>2018</v>
      </c>
    </row>
    <row r="264" spans="1:18" ht="12" thickBot="1">
      <c r="A264" s="10">
        <f t="shared" si="6"/>
        <v>2019</v>
      </c>
      <c r="B264" s="28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26">
        <f t="shared" si="4"/>
        <v>2019</v>
      </c>
    </row>
    <row r="265" spans="1:18" ht="12" thickBot="1">
      <c r="A265" s="10">
        <f t="shared" si="6"/>
        <v>2020</v>
      </c>
      <c r="B265" s="28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26">
        <f t="shared" si="4"/>
        <v>2020</v>
      </c>
    </row>
    <row r="266" spans="1:18" ht="10.5">
      <c r="A266" s="37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4"/>
    </row>
    <row r="267" spans="1:18" ht="10.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4"/>
    </row>
    <row r="270" spans="2:19" s="15" customFormat="1" ht="0.75" customHeight="1">
      <c r="B270" s="15" t="s">
        <v>14</v>
      </c>
      <c r="S270" s="15" t="s">
        <v>17</v>
      </c>
    </row>
    <row r="271" spans="2:19" s="15" customFormat="1" ht="0.75" customHeight="1">
      <c r="B271" s="16" t="s">
        <v>18</v>
      </c>
      <c r="C271" s="15" t="s">
        <v>19</v>
      </c>
      <c r="R271" s="16" t="s">
        <v>18</v>
      </c>
      <c r="S271" s="15" t="s">
        <v>19</v>
      </c>
    </row>
    <row r="272" spans="1:23" s="15" customFormat="1" ht="0.75" customHeight="1">
      <c r="A272" s="15">
        <v>1962</v>
      </c>
      <c r="B272" s="17">
        <v>7906200</v>
      </c>
      <c r="C272" s="15" t="e">
        <f>$G$272+$F$272*#REF!+$E$272*A272</f>
        <v>#N/A</v>
      </c>
      <c r="E272" s="15">
        <f aca="true" t="array" ref="E272:G276">LINEST(B272:B306,A272:A306,TRUE,TRUE)</f>
        <v>-420495.9761899327</v>
      </c>
      <c r="F272" s="15">
        <v>841854801.8798769</v>
      </c>
      <c r="G272" s="15" t="e">
        <v>#N/A</v>
      </c>
      <c r="P272" s="15">
        <v>3849444</v>
      </c>
      <c r="Q272" s="15">
        <v>1962</v>
      </c>
      <c r="R272" s="15">
        <v>339400</v>
      </c>
      <c r="S272" s="17">
        <f aca="true" t="shared" si="7" ref="S272:S303">$W$272+$V$272*P272+$U$272*Q272</f>
        <v>315834.62153315544</v>
      </c>
      <c r="U272" s="15">
        <f aca="true" t="array" ref="U272:W277">LINEST(R272:R306,P272:Q306,TRUE,TRUE)</f>
        <v>-986246.4352397334</v>
      </c>
      <c r="V272" s="15">
        <v>247.75079050101982</v>
      </c>
      <c r="W272" s="15">
        <v>981628546.5724822</v>
      </c>
    </row>
    <row r="273" spans="1:23" s="15" customFormat="1" ht="0.75" customHeight="1">
      <c r="A273" s="15">
        <f>A272+1</f>
        <v>1963</v>
      </c>
      <c r="B273" s="17">
        <v>7550000</v>
      </c>
      <c r="C273" s="15" t="e">
        <f>$G$272+$F$272*#REF!+$E$272*A273</f>
        <v>#N/A</v>
      </c>
      <c r="E273" s="15">
        <v>79034.65010239159</v>
      </c>
      <c r="F273" s="15">
        <v>156411609.30903074</v>
      </c>
      <c r="G273" s="15" t="e">
        <v>#N/A</v>
      </c>
      <c r="P273" s="15">
        <v>3853369</v>
      </c>
      <c r="Q273" s="15">
        <f aca="true" t="shared" si="8" ref="Q273:Q304">Q272+1</f>
        <v>1963</v>
      </c>
      <c r="R273" s="15">
        <v>304200</v>
      </c>
      <c r="S273" s="17">
        <f t="shared" si="7"/>
        <v>302010.0390098095</v>
      </c>
      <c r="U273" s="15">
        <v>992675.3767238385</v>
      </c>
      <c r="V273" s="15">
        <v>250.80161640858176</v>
      </c>
      <c r="W273" s="15">
        <v>982234359.7053645</v>
      </c>
    </row>
    <row r="274" spans="1:23" s="15" customFormat="1" ht="0.75" customHeight="1">
      <c r="A274" s="15">
        <f aca="true" t="shared" si="9" ref="A274:A289">A273+1</f>
        <v>1964</v>
      </c>
      <c r="B274" s="17">
        <v>7689700</v>
      </c>
      <c r="C274" s="15" t="e">
        <f>$G$272+$F$272*#REF!+$E$272*A274</f>
        <v>#N/A</v>
      </c>
      <c r="E274" s="15">
        <v>0.4617224239057278</v>
      </c>
      <c r="F274" s="15">
        <v>4722279.007325914</v>
      </c>
      <c r="G274" s="15" t="e">
        <v>#N/A</v>
      </c>
      <c r="P274" s="15">
        <v>3857296</v>
      </c>
      <c r="Q274" s="15">
        <f t="shared" si="8"/>
        <v>1964</v>
      </c>
      <c r="R274" s="15">
        <v>293300</v>
      </c>
      <c r="S274" s="17">
        <f t="shared" si="7"/>
        <v>288680.95806741714</v>
      </c>
      <c r="U274" s="15">
        <v>0.18383643983370324</v>
      </c>
      <c r="V274" s="15">
        <v>135200.0429457012</v>
      </c>
      <c r="W274" s="15" t="e">
        <v>#N/A</v>
      </c>
    </row>
    <row r="275" spans="1:23" s="15" customFormat="1" ht="0.75" customHeight="1">
      <c r="A275" s="15">
        <f t="shared" si="9"/>
        <v>1965</v>
      </c>
      <c r="B275" s="17">
        <v>8338000</v>
      </c>
      <c r="C275" s="15" t="e">
        <f>$G$272+$F$272*#REF!+$E$272*A275</f>
        <v>#N/A</v>
      </c>
      <c r="E275" s="15">
        <v>28.306659362344472</v>
      </c>
      <c r="F275" s="15">
        <v>33</v>
      </c>
      <c r="G275" s="15" t="e">
        <v>#N/A</v>
      </c>
      <c r="P275" s="15">
        <v>3861225</v>
      </c>
      <c r="Q275" s="15">
        <f t="shared" si="8"/>
        <v>1965</v>
      </c>
      <c r="R275" s="15">
        <v>243300</v>
      </c>
      <c r="S275" s="17">
        <f t="shared" si="7"/>
        <v>275847.37870645523</v>
      </c>
      <c r="U275" s="15">
        <v>3.603913701733918</v>
      </c>
      <c r="V275" s="15">
        <v>32</v>
      </c>
      <c r="W275" s="15" t="e">
        <v>#N/A</v>
      </c>
    </row>
    <row r="276" spans="1:23" s="15" customFormat="1" ht="0.75" customHeight="1">
      <c r="A276" s="15">
        <f t="shared" si="9"/>
        <v>1966</v>
      </c>
      <c r="B276" s="17">
        <v>11539500</v>
      </c>
      <c r="C276" s="15" t="e">
        <f>$G$272+$F$272*#REF!+$E$272*A276</f>
        <v>#N/A</v>
      </c>
      <c r="E276" s="15">
        <v>631236211592804.5</v>
      </c>
      <c r="F276" s="15">
        <v>735897327760023.5</v>
      </c>
      <c r="G276" s="15" t="e">
        <v>#N/A</v>
      </c>
      <c r="P276" s="15">
        <v>3865156</v>
      </c>
      <c r="Q276" s="15">
        <f t="shared" si="8"/>
        <v>1966</v>
      </c>
      <c r="R276" s="15">
        <v>211900</v>
      </c>
      <c r="S276" s="17">
        <f t="shared" si="7"/>
        <v>263509.3009262085</v>
      </c>
      <c r="U276" s="15">
        <v>131752249122.1206</v>
      </c>
      <c r="V276" s="15">
        <v>584929651600.6223</v>
      </c>
      <c r="W276" s="15" t="e">
        <v>#N/A</v>
      </c>
    </row>
    <row r="277" spans="1:23" s="15" customFormat="1" ht="0.75" customHeight="1">
      <c r="A277" s="15">
        <f t="shared" si="9"/>
        <v>1967</v>
      </c>
      <c r="B277" s="17">
        <v>16729800</v>
      </c>
      <c r="C277" s="15" t="e">
        <f>$G$272+$F$272*#REF!+$E$272*A277</f>
        <v>#N/A</v>
      </c>
      <c r="P277" s="15">
        <v>3869089</v>
      </c>
      <c r="Q277" s="15">
        <f t="shared" si="8"/>
        <v>1967</v>
      </c>
      <c r="R277" s="15">
        <v>154000</v>
      </c>
      <c r="S277" s="17">
        <f t="shared" si="7"/>
        <v>251666.72472667694</v>
      </c>
      <c r="U277" s="15" t="e">
        <v>#N/A</v>
      </c>
      <c r="V277" s="15" t="e">
        <v>#N/A</v>
      </c>
      <c r="W277" s="15" t="e">
        <v>#N/A</v>
      </c>
    </row>
    <row r="278" spans="1:19" s="15" customFormat="1" ht="0.75" customHeight="1">
      <c r="A278" s="15">
        <f t="shared" si="9"/>
        <v>1968</v>
      </c>
      <c r="B278" s="17">
        <v>14653500</v>
      </c>
      <c r="C278" s="15" t="e">
        <f>$G$272+$F$272*#REF!+$E$272*A278</f>
        <v>#N/A</v>
      </c>
      <c r="P278" s="15">
        <v>3873024</v>
      </c>
      <c r="Q278" s="15">
        <f t="shared" si="8"/>
        <v>1968</v>
      </c>
      <c r="R278" s="15">
        <v>124200</v>
      </c>
      <c r="S278" s="17">
        <f t="shared" si="7"/>
        <v>240319.65010857582</v>
      </c>
    </row>
    <row r="279" spans="1:19" s="15" customFormat="1" ht="0.75" customHeight="1">
      <c r="A279" s="15">
        <f t="shared" si="9"/>
        <v>1969</v>
      </c>
      <c r="B279" s="17">
        <v>14494000</v>
      </c>
      <c r="C279" s="15" t="e">
        <f>$G$272+$F$272*#REF!+$E$272*A279</f>
        <v>#N/A</v>
      </c>
      <c r="P279" s="15">
        <v>3876961</v>
      </c>
      <c r="Q279" s="15">
        <f t="shared" si="8"/>
        <v>1969</v>
      </c>
      <c r="R279" s="15">
        <v>147000</v>
      </c>
      <c r="S279" s="17">
        <f t="shared" si="7"/>
        <v>229468.0770714283</v>
      </c>
    </row>
    <row r="280" spans="1:19" s="15" customFormat="1" ht="0.75" customHeight="1">
      <c r="A280" s="15">
        <f t="shared" si="9"/>
        <v>1970</v>
      </c>
      <c r="B280" s="17">
        <v>16453200</v>
      </c>
      <c r="C280" s="15" t="e">
        <f>$G$272+$F$272*#REF!+$E$272*A280</f>
        <v>#N/A</v>
      </c>
      <c r="P280" s="15">
        <v>3880900</v>
      </c>
      <c r="Q280" s="15">
        <f t="shared" si="8"/>
        <v>1970</v>
      </c>
      <c r="R280" s="15">
        <v>202300</v>
      </c>
      <c r="S280" s="17">
        <f t="shared" si="7"/>
        <v>219112.00561523438</v>
      </c>
    </row>
    <row r="281" spans="1:19" s="15" customFormat="1" ht="0.75" customHeight="1">
      <c r="A281" s="15">
        <f t="shared" si="9"/>
        <v>1971</v>
      </c>
      <c r="B281" s="17">
        <v>16959300</v>
      </c>
      <c r="C281" s="15" t="e">
        <f>$G$272+$F$272*#REF!+$E$272*A281</f>
        <v>#N/A</v>
      </c>
      <c r="P281" s="15">
        <v>3884841</v>
      </c>
      <c r="Q281" s="15">
        <f t="shared" si="8"/>
        <v>1971</v>
      </c>
      <c r="R281" s="15">
        <v>139600</v>
      </c>
      <c r="S281" s="17">
        <f t="shared" si="7"/>
        <v>209251.43573999405</v>
      </c>
    </row>
    <row r="282" spans="1:19" s="15" customFormat="1" ht="0.75" customHeight="1">
      <c r="A282" s="15">
        <f t="shared" si="9"/>
        <v>1972</v>
      </c>
      <c r="B282" s="17">
        <v>18797600</v>
      </c>
      <c r="C282" s="15" t="e">
        <f>$G$272+$F$272*#REF!+$E$272*A282</f>
        <v>#N/A</v>
      </c>
      <c r="P282" s="15">
        <v>3888784</v>
      </c>
      <c r="Q282" s="15">
        <f t="shared" si="8"/>
        <v>1972</v>
      </c>
      <c r="R282" s="15">
        <v>227500</v>
      </c>
      <c r="S282" s="17">
        <f t="shared" si="7"/>
        <v>199886.36744570732</v>
      </c>
    </row>
    <row r="283" spans="1:19" s="15" customFormat="1" ht="0.75" customHeight="1">
      <c r="A283" s="15">
        <f t="shared" si="9"/>
        <v>1973</v>
      </c>
      <c r="B283" s="17">
        <v>20167400</v>
      </c>
      <c r="C283" s="15" t="e">
        <f>$G$272+$F$272*#REF!+$E$272*A283</f>
        <v>#N/A</v>
      </c>
      <c r="P283" s="15">
        <v>3892729</v>
      </c>
      <c r="Q283" s="15">
        <f t="shared" si="8"/>
        <v>1973</v>
      </c>
      <c r="R283" s="15">
        <v>207300</v>
      </c>
      <c r="S283" s="17">
        <f t="shared" si="7"/>
        <v>191016.8007326126</v>
      </c>
    </row>
    <row r="284" spans="1:19" s="15" customFormat="1" ht="0.75" customHeight="1">
      <c r="A284" s="15">
        <f t="shared" si="9"/>
        <v>1974</v>
      </c>
      <c r="B284" s="17">
        <v>18087400</v>
      </c>
      <c r="C284" s="15" t="e">
        <f>$G$272+$F$272*#REF!+$E$272*A284</f>
        <v>#N/A</v>
      </c>
      <c r="P284" s="15">
        <v>3896676</v>
      </c>
      <c r="Q284" s="15">
        <f t="shared" si="8"/>
        <v>1974</v>
      </c>
      <c r="R284" s="15">
        <v>236900</v>
      </c>
      <c r="S284" s="17">
        <f t="shared" si="7"/>
        <v>182642.7356004715</v>
      </c>
    </row>
    <row r="285" spans="1:19" s="15" customFormat="1" ht="0.75" customHeight="1">
      <c r="A285" s="15">
        <f t="shared" si="9"/>
        <v>1975</v>
      </c>
      <c r="B285" s="17">
        <v>16202400</v>
      </c>
      <c r="C285" s="15" t="e">
        <f>$G$272+$F$272*#REF!+$E$272*A285</f>
        <v>#N/A</v>
      </c>
      <c r="P285" s="15">
        <v>3900625</v>
      </c>
      <c r="Q285" s="15">
        <f t="shared" si="8"/>
        <v>1975</v>
      </c>
      <c r="R285" s="15">
        <v>348500</v>
      </c>
      <c r="S285" s="17">
        <f t="shared" si="7"/>
        <v>174764.17204904556</v>
      </c>
    </row>
    <row r="286" spans="1:19" s="15" customFormat="1" ht="0.75" customHeight="1">
      <c r="A286" s="15">
        <f t="shared" si="9"/>
        <v>1976</v>
      </c>
      <c r="B286" s="17">
        <v>14696400</v>
      </c>
      <c r="C286" s="15" t="e">
        <f>$G$272+$F$272*#REF!+$E$272*A286</f>
        <v>#N/A</v>
      </c>
      <c r="P286" s="15">
        <v>3904576</v>
      </c>
      <c r="Q286" s="15">
        <f t="shared" si="8"/>
        <v>1976</v>
      </c>
      <c r="R286" s="15">
        <v>296400</v>
      </c>
      <c r="S286" s="17">
        <f t="shared" si="7"/>
        <v>167381.11007881165</v>
      </c>
    </row>
    <row r="287" spans="1:19" s="15" customFormat="1" ht="0.75" customHeight="1">
      <c r="A287" s="15">
        <f t="shared" si="9"/>
        <v>1977</v>
      </c>
      <c r="B287" s="17">
        <v>12885800</v>
      </c>
      <c r="C287" s="15" t="e">
        <f>$G$272+$F$272*#REF!+$E$272*A287</f>
        <v>#N/A</v>
      </c>
      <c r="P287" s="15">
        <v>3908529</v>
      </c>
      <c r="Q287" s="15">
        <f t="shared" si="8"/>
        <v>1977</v>
      </c>
      <c r="R287" s="15">
        <v>459100</v>
      </c>
      <c r="S287" s="17">
        <f t="shared" si="7"/>
        <v>160493.54969000816</v>
      </c>
    </row>
    <row r="288" spans="1:19" s="15" customFormat="1" ht="0.75" customHeight="1">
      <c r="A288" s="15">
        <f t="shared" si="9"/>
        <v>1978</v>
      </c>
      <c r="B288" s="17">
        <v>14183700</v>
      </c>
      <c r="C288" s="15" t="e">
        <f>$G$272+$F$272*#REF!+$E$272*A288</f>
        <v>#N/A</v>
      </c>
      <c r="P288" s="15">
        <v>3912484</v>
      </c>
      <c r="Q288" s="15">
        <f t="shared" si="8"/>
        <v>1978</v>
      </c>
      <c r="R288" s="15">
        <v>426800</v>
      </c>
      <c r="S288" s="17">
        <f t="shared" si="7"/>
        <v>154101.49088168144</v>
      </c>
    </row>
    <row r="289" spans="1:19" s="15" customFormat="1" ht="0.75" customHeight="1">
      <c r="A289" s="15">
        <f t="shared" si="9"/>
        <v>1979</v>
      </c>
      <c r="B289" s="17">
        <v>13309800</v>
      </c>
      <c r="C289" s="15" t="e">
        <f>$G$272+$F$272*#REF!+$E$272*A289</f>
        <v>#N/A</v>
      </c>
      <c r="P289" s="15">
        <v>3916441</v>
      </c>
      <c r="Q289" s="15">
        <f t="shared" si="8"/>
        <v>1979</v>
      </c>
      <c r="R289" s="15">
        <v>356100</v>
      </c>
      <c r="S289" s="17">
        <f t="shared" si="7"/>
        <v>148204.93365430832</v>
      </c>
    </row>
    <row r="290" spans="1:19" s="15" customFormat="1" ht="0.75" customHeight="1">
      <c r="A290" s="15">
        <f aca="true" t="shared" si="10" ref="A290:A305">A289+1</f>
        <v>1980</v>
      </c>
      <c r="B290" s="17">
        <v>14752153</v>
      </c>
      <c r="C290" s="15" t="e">
        <f>$G$272+$F$272*#REF!+$E$272*A290</f>
        <v>#N/A</v>
      </c>
      <c r="P290" s="15">
        <v>3920400</v>
      </c>
      <c r="Q290" s="15">
        <f t="shared" si="8"/>
        <v>1980</v>
      </c>
      <c r="R290" s="15">
        <v>202546</v>
      </c>
      <c r="S290" s="17">
        <f t="shared" si="7"/>
        <v>142803.8780081272</v>
      </c>
    </row>
    <row r="291" spans="1:19" s="15" customFormat="1" ht="0.75" customHeight="1">
      <c r="A291" s="15">
        <f t="shared" si="10"/>
        <v>1981</v>
      </c>
      <c r="B291" s="17">
        <v>15548245</v>
      </c>
      <c r="C291" s="15" t="e">
        <f>$G$272+$F$272*#REF!+$E$272*A291</f>
        <v>#N/A</v>
      </c>
      <c r="P291" s="15">
        <v>3924361</v>
      </c>
      <c r="Q291" s="15">
        <f t="shared" si="8"/>
        <v>1981</v>
      </c>
      <c r="R291" s="15">
        <v>152596</v>
      </c>
      <c r="S291" s="17">
        <f t="shared" si="7"/>
        <v>137898.32394313812</v>
      </c>
    </row>
    <row r="292" spans="1:19" s="15" customFormat="1" ht="0.75" customHeight="1">
      <c r="A292" s="15">
        <f t="shared" si="10"/>
        <v>1982</v>
      </c>
      <c r="B292" s="17">
        <v>12274196</v>
      </c>
      <c r="C292" s="15" t="e">
        <f>$G$272+$F$272*#REF!+$E$272*A292</f>
        <v>#N/A</v>
      </c>
      <c r="P292" s="15">
        <v>3928324</v>
      </c>
      <c r="Q292" s="15">
        <f t="shared" si="8"/>
        <v>1982</v>
      </c>
      <c r="R292" s="15">
        <v>1550</v>
      </c>
      <c r="S292" s="17">
        <f t="shared" si="7"/>
        <v>133488.2714586258</v>
      </c>
    </row>
    <row r="293" spans="1:19" s="15" customFormat="1" ht="0.75" customHeight="1">
      <c r="A293" s="15">
        <f t="shared" si="10"/>
        <v>1983</v>
      </c>
      <c r="B293" s="17">
        <v>7445232</v>
      </c>
      <c r="C293" s="15" t="e">
        <f>$G$272+$F$272*#REF!+$E$272*A293</f>
        <v>#N/A</v>
      </c>
      <c r="P293" s="15">
        <v>3932289</v>
      </c>
      <c r="Q293" s="15">
        <f t="shared" si="8"/>
        <v>1983</v>
      </c>
      <c r="R293" s="15">
        <v>89</v>
      </c>
      <c r="S293" s="17">
        <f t="shared" si="7"/>
        <v>129573.7205555439</v>
      </c>
    </row>
    <row r="294" spans="1:19" s="15" customFormat="1" ht="0.75" customHeight="1">
      <c r="A294" s="15">
        <f t="shared" si="10"/>
        <v>1984</v>
      </c>
      <c r="B294" s="17">
        <v>8042404</v>
      </c>
      <c r="C294" s="15" t="e">
        <f>$G$272+$F$272*#REF!+$E$272*A294</f>
        <v>#N/A</v>
      </c>
      <c r="P294" s="15">
        <v>3936256</v>
      </c>
      <c r="Q294" s="15">
        <f t="shared" si="8"/>
        <v>1984</v>
      </c>
      <c r="R294" s="15">
        <v>964</v>
      </c>
      <c r="S294" s="17">
        <f t="shared" si="7"/>
        <v>126154.67123317719</v>
      </c>
    </row>
    <row r="295" spans="1:19" s="15" customFormat="1" ht="0.75" customHeight="1">
      <c r="A295" s="15">
        <f t="shared" si="10"/>
        <v>1985</v>
      </c>
      <c r="B295" s="17">
        <v>8597664</v>
      </c>
      <c r="C295" s="15" t="e">
        <f>$G$272+$F$272*#REF!+$E$272*A295</f>
        <v>#N/A</v>
      </c>
      <c r="P295" s="15">
        <v>3940225</v>
      </c>
      <c r="Q295" s="15">
        <f t="shared" si="8"/>
        <v>1985</v>
      </c>
      <c r="R295" s="15">
        <v>47</v>
      </c>
      <c r="S295" s="17">
        <f t="shared" si="7"/>
        <v>123231.12349247932</v>
      </c>
    </row>
    <row r="296" spans="1:19" s="15" customFormat="1" ht="0.75" customHeight="1">
      <c r="A296" s="15">
        <f t="shared" si="10"/>
        <v>1986</v>
      </c>
      <c r="B296" s="17">
        <v>7961572</v>
      </c>
      <c r="C296" s="15" t="e">
        <f>$G$272+$F$272*#REF!+$E$272*A296</f>
        <v>#N/A</v>
      </c>
      <c r="P296" s="15">
        <v>3944196</v>
      </c>
      <c r="Q296" s="15">
        <f t="shared" si="8"/>
        <v>1986</v>
      </c>
      <c r="R296" s="15">
        <v>755</v>
      </c>
      <c r="S296" s="17">
        <f t="shared" si="7"/>
        <v>120803.0773320198</v>
      </c>
    </row>
    <row r="297" spans="1:19" s="15" customFormat="1" ht="0.75" customHeight="1">
      <c r="A297" s="15">
        <f t="shared" si="10"/>
        <v>1987</v>
      </c>
      <c r="B297" s="17">
        <v>3830892</v>
      </c>
      <c r="C297" s="15" t="e">
        <f>$G$272+$F$272*#REF!+$E$272*A297</f>
        <v>#N/A</v>
      </c>
      <c r="P297" s="15">
        <v>3948169</v>
      </c>
      <c r="Q297" s="15">
        <f t="shared" si="8"/>
        <v>1987</v>
      </c>
      <c r="R297" s="15">
        <v>861</v>
      </c>
      <c r="S297" s="17">
        <f t="shared" si="7"/>
        <v>118870.5327527523</v>
      </c>
    </row>
    <row r="298" spans="1:19" s="15" customFormat="1" ht="0.75" customHeight="1">
      <c r="A298" s="15">
        <f t="shared" si="10"/>
        <v>1988</v>
      </c>
      <c r="B298" s="17">
        <v>136714</v>
      </c>
      <c r="C298" s="15" t="e">
        <f>$G$272+$F$272*#REF!+$E$272*A298</f>
        <v>#N/A</v>
      </c>
      <c r="P298" s="15">
        <v>3952144</v>
      </c>
      <c r="Q298" s="15">
        <f t="shared" si="8"/>
        <v>1988</v>
      </c>
      <c r="R298" s="15">
        <v>2143</v>
      </c>
      <c r="S298" s="17">
        <f t="shared" si="7"/>
        <v>117433.4897544384</v>
      </c>
    </row>
    <row r="299" spans="1:19" s="15" customFormat="1" ht="0.75" customHeight="1">
      <c r="A299" s="15">
        <f t="shared" si="10"/>
        <v>1989</v>
      </c>
      <c r="B299" s="17">
        <v>2328150</v>
      </c>
      <c r="C299" s="15" t="e">
        <f>$G$272+$F$272*#REF!+$E$272*A299</f>
        <v>#N/A</v>
      </c>
      <c r="P299" s="15">
        <v>3956121</v>
      </c>
      <c r="Q299" s="15">
        <f t="shared" si="8"/>
        <v>1989</v>
      </c>
      <c r="R299" s="15">
        <v>27095</v>
      </c>
      <c r="S299" s="17">
        <f t="shared" si="7"/>
        <v>116491.94833755493</v>
      </c>
    </row>
    <row r="300" spans="1:19" s="15" customFormat="1" ht="0.75" customHeight="1">
      <c r="A300" s="15">
        <f t="shared" si="10"/>
        <v>1990</v>
      </c>
      <c r="B300" s="17">
        <v>2882325</v>
      </c>
      <c r="C300" s="15" t="e">
        <f>$G$272+$F$272*#REF!+$E$272*A300</f>
        <v>#N/A</v>
      </c>
      <c r="P300" s="15">
        <v>3960100</v>
      </c>
      <c r="Q300" s="15">
        <f t="shared" si="8"/>
        <v>1990</v>
      </c>
      <c r="R300" s="15">
        <v>7979</v>
      </c>
      <c r="S300" s="17">
        <f t="shared" si="7"/>
        <v>116045.90850138664</v>
      </c>
    </row>
    <row r="301" spans="1:19" s="15" customFormat="1" ht="0.75" customHeight="1">
      <c r="A301" s="15">
        <f t="shared" si="10"/>
        <v>1991</v>
      </c>
      <c r="B301" s="17">
        <v>167500</v>
      </c>
      <c r="C301" s="15" t="e">
        <f>$G$272+$F$272*#REF!+$E$272*A301</f>
        <v>#N/A</v>
      </c>
      <c r="P301" s="15">
        <v>3964081</v>
      </c>
      <c r="Q301" s="15">
        <f t="shared" si="8"/>
        <v>1991</v>
      </c>
      <c r="R301" s="15">
        <v>1628</v>
      </c>
      <c r="S301" s="17">
        <f t="shared" si="7"/>
        <v>116095.37024617195</v>
      </c>
    </row>
    <row r="302" spans="1:19" s="15" customFormat="1" ht="0.75" customHeight="1">
      <c r="A302" s="15">
        <f t="shared" si="10"/>
        <v>1992</v>
      </c>
      <c r="B302" s="17">
        <v>1468451</v>
      </c>
      <c r="C302" s="15" t="e">
        <f>$G$272+$F$272*#REF!+$E$272*A302</f>
        <v>#N/A</v>
      </c>
      <c r="P302" s="15">
        <v>3968064</v>
      </c>
      <c r="Q302" s="15">
        <f t="shared" si="8"/>
        <v>1992</v>
      </c>
      <c r="R302" s="15">
        <v>28202</v>
      </c>
      <c r="S302" s="17">
        <f t="shared" si="7"/>
        <v>116640.33357191086</v>
      </c>
    </row>
    <row r="303" spans="1:19" s="15" customFormat="1" ht="0.75" customHeight="1">
      <c r="A303" s="15">
        <f t="shared" si="10"/>
        <v>1993</v>
      </c>
      <c r="B303" s="17">
        <v>164435</v>
      </c>
      <c r="C303" s="15" t="e">
        <f>$G$272+$F$272*#REF!+$E$272*A303</f>
        <v>#N/A</v>
      </c>
      <c r="P303" s="15">
        <v>3972049</v>
      </c>
      <c r="Q303" s="15">
        <f t="shared" si="8"/>
        <v>1993</v>
      </c>
      <c r="R303" s="15">
        <v>91006</v>
      </c>
      <c r="S303" s="17">
        <f t="shared" si="7"/>
        <v>117680.79847884178</v>
      </c>
    </row>
    <row r="304" spans="1:19" s="15" customFormat="1" ht="0.75" customHeight="1">
      <c r="A304" s="15">
        <f t="shared" si="10"/>
        <v>1994</v>
      </c>
      <c r="B304" s="17">
        <v>817205</v>
      </c>
      <c r="C304" s="15" t="e">
        <f>IF(($G$272+$F$272*#REF!+$E$272*A304)&gt;0,$G$272+$F$272*#REF!+$E$272*A304,0)</f>
        <v>#N/A</v>
      </c>
      <c r="P304" s="15">
        <v>3976036</v>
      </c>
      <c r="Q304" s="15">
        <f t="shared" si="8"/>
        <v>1994</v>
      </c>
      <c r="R304" s="15">
        <v>120892</v>
      </c>
      <c r="S304" s="17">
        <f aca="true" t="shared" si="11" ref="S304:S320">$W$272+$V$272*P304+$U$272*Q304</f>
        <v>119216.7649667263</v>
      </c>
    </row>
    <row r="305" spans="1:19" s="15" customFormat="1" ht="0.75" customHeight="1">
      <c r="A305" s="15">
        <f t="shared" si="10"/>
        <v>1995</v>
      </c>
      <c r="B305" s="17">
        <v>1320496</v>
      </c>
      <c r="C305" s="15" t="e">
        <f>IF(($G$272+$F$272*#REF!+$E$272*A305)&gt;0,$G$272+$F$272*#REF!+$E$272*A305,0)</f>
        <v>#N/A</v>
      </c>
      <c r="P305" s="15">
        <v>3980025</v>
      </c>
      <c r="Q305" s="15">
        <f aca="true" t="shared" si="12" ref="Q305:Q331">Q304+1</f>
        <v>1995</v>
      </c>
      <c r="R305" s="15">
        <v>243120</v>
      </c>
      <c r="S305" s="17">
        <f t="shared" si="11"/>
        <v>121248.233035326</v>
      </c>
    </row>
    <row r="306" spans="1:19" s="15" customFormat="1" ht="0.75" customHeight="1">
      <c r="A306" s="15">
        <f aca="true" t="shared" si="13" ref="A306:A321">A305+1</f>
        <v>1996</v>
      </c>
      <c r="B306" s="17">
        <v>882941</v>
      </c>
      <c r="C306" s="15" t="e">
        <f>IF(($G$272+$F$272*#REF!+$E$272*A306)&gt;0,$G$272+$F$272*#REF!+$E$272*A306,0)</f>
        <v>#N/A</v>
      </c>
      <c r="P306" s="15">
        <v>3984016</v>
      </c>
      <c r="Q306" s="15">
        <f t="shared" si="12"/>
        <v>1996</v>
      </c>
      <c r="R306" s="15">
        <v>472370</v>
      </c>
      <c r="S306" s="17">
        <f t="shared" si="11"/>
        <v>123775.20268511772</v>
      </c>
    </row>
    <row r="307" spans="1:19" s="15" customFormat="1" ht="0.75" customHeight="1">
      <c r="A307" s="15">
        <f t="shared" si="13"/>
        <v>1997</v>
      </c>
      <c r="B307" s="17"/>
      <c r="C307" s="15" t="e">
        <f>IF(($G$272+$F$272*#REF!+$E$272*A307)&gt;0,$G$272+$F$272*#REF!+$E$272*A307,0)</f>
        <v>#N/A</v>
      </c>
      <c r="P307" s="15">
        <v>3988009</v>
      </c>
      <c r="Q307" s="15">
        <f t="shared" si="12"/>
        <v>1997</v>
      </c>
      <c r="S307" s="17">
        <f t="shared" si="11"/>
        <v>126797.67391610146</v>
      </c>
    </row>
    <row r="308" spans="1:19" s="15" customFormat="1" ht="0.75" customHeight="1">
      <c r="A308" s="15">
        <f t="shared" si="13"/>
        <v>1998</v>
      </c>
      <c r="C308" s="15" t="e">
        <f>IF(($G$272+$F$272*#REF!+$E$272*A308)&gt;0,$G$272+$F$272*#REF!+$E$272*A308,0)</f>
        <v>#N/A</v>
      </c>
      <c r="P308" s="15">
        <v>3992004</v>
      </c>
      <c r="Q308" s="15">
        <f t="shared" si="12"/>
        <v>1998</v>
      </c>
      <c r="S308" s="17">
        <f t="shared" si="11"/>
        <v>130315.64672803879</v>
      </c>
    </row>
    <row r="309" spans="1:19" s="15" customFormat="1" ht="0.75" customHeight="1">
      <c r="A309" s="15">
        <f t="shared" si="13"/>
        <v>1999</v>
      </c>
      <c r="C309" s="15" t="e">
        <f>IF(($G$272+$F$272*#REF!+$E$272*A309)&gt;0,$G$272+$F$272*#REF!+$E$272*A309,0)</f>
        <v>#N/A</v>
      </c>
      <c r="P309" s="15">
        <v>3996001</v>
      </c>
      <c r="Q309" s="15">
        <f t="shared" si="12"/>
        <v>1999</v>
      </c>
      <c r="S309" s="17">
        <f t="shared" si="11"/>
        <v>134329.12112092972</v>
      </c>
    </row>
    <row r="310" spans="1:19" s="15" customFormat="1" ht="0.75" customHeight="1">
      <c r="A310" s="15">
        <f t="shared" si="13"/>
        <v>2000</v>
      </c>
      <c r="C310" s="15" t="e">
        <f>IF(($G$272+$F$272*#REF!+$E$272*A310)&gt;0,$G$272+$F$272*#REF!+$E$272*A310,0)</f>
        <v>#N/A</v>
      </c>
      <c r="P310" s="15">
        <v>4000000</v>
      </c>
      <c r="Q310" s="15">
        <f t="shared" si="12"/>
        <v>2000</v>
      </c>
      <c r="S310" s="17">
        <f t="shared" si="11"/>
        <v>138838.09709453583</v>
      </c>
    </row>
    <row r="311" spans="1:19" s="15" customFormat="1" ht="0.75" customHeight="1">
      <c r="A311" s="15">
        <f t="shared" si="13"/>
        <v>2001</v>
      </c>
      <c r="C311" s="15" t="e">
        <f>IF(($G$272+$F$272*#REF!+$E$272*A311)&gt;0,$G$272+$F$272*#REF!+$E$272*A311,0)</f>
        <v>#N/A</v>
      </c>
      <c r="P311" s="15">
        <v>4004001</v>
      </c>
      <c r="Q311" s="15">
        <f t="shared" si="12"/>
        <v>2001</v>
      </c>
      <c r="S311" s="17">
        <f t="shared" si="11"/>
        <v>143842.57464933395</v>
      </c>
    </row>
    <row r="312" spans="1:19" s="15" customFormat="1" ht="0.75" customHeight="1">
      <c r="A312" s="15">
        <f t="shared" si="13"/>
        <v>2002</v>
      </c>
      <c r="C312" s="15" t="e">
        <f>IF(($G$272+$F$272*#REF!+$E$272*A312)&gt;0,$G$272+$F$272*#REF!+$E$272*A312,0)</f>
        <v>#N/A</v>
      </c>
      <c r="P312" s="15">
        <v>4008004</v>
      </c>
      <c r="Q312" s="15">
        <f t="shared" si="12"/>
        <v>2002</v>
      </c>
      <c r="S312" s="17">
        <f t="shared" si="11"/>
        <v>149342.55378556252</v>
      </c>
    </row>
    <row r="313" spans="1:19" s="15" customFormat="1" ht="0.75" customHeight="1">
      <c r="A313" s="15">
        <f t="shared" si="13"/>
        <v>2003</v>
      </c>
      <c r="C313" s="15" t="e">
        <f>IF(($G$272+$F$272*#REF!+$E$272*A313)&gt;0,$G$272+$F$272*#REF!+$E$272*A313,0)</f>
        <v>#N/A</v>
      </c>
      <c r="P313" s="15">
        <v>4012009</v>
      </c>
      <c r="Q313" s="15">
        <f t="shared" si="12"/>
        <v>2003</v>
      </c>
      <c r="S313" s="17">
        <f t="shared" si="11"/>
        <v>155338.03450226784</v>
      </c>
    </row>
    <row r="314" spans="1:19" s="15" customFormat="1" ht="0.75" customHeight="1">
      <c r="A314" s="15">
        <f t="shared" si="13"/>
        <v>2004</v>
      </c>
      <c r="C314" s="15" t="e">
        <f>IF(($G$272+$F$272*#REF!+$E$272*A314)&gt;0,$G$272+$F$272*#REF!+$E$272*A314,0)</f>
        <v>#N/A</v>
      </c>
      <c r="P314" s="15">
        <v>4016016</v>
      </c>
      <c r="Q314" s="15">
        <f t="shared" si="12"/>
        <v>2004</v>
      </c>
      <c r="S314" s="17">
        <f t="shared" si="11"/>
        <v>161829.01680016518</v>
      </c>
    </row>
    <row r="315" spans="1:19" s="15" customFormat="1" ht="0.75" customHeight="1">
      <c r="A315" s="15">
        <f t="shared" si="13"/>
        <v>2005</v>
      </c>
      <c r="C315" s="15" t="e">
        <f>IF(($G$272+$F$272*#REF!+$E$272*A315)&gt;0,$G$272+$F$272*#REF!+$E$272*A315,0)</f>
        <v>#N/A</v>
      </c>
      <c r="P315" s="15">
        <v>4020025</v>
      </c>
      <c r="Q315" s="15">
        <f t="shared" si="12"/>
        <v>2005</v>
      </c>
      <c r="S315" s="17">
        <f t="shared" si="11"/>
        <v>168815.5006787777</v>
      </c>
    </row>
    <row r="316" spans="1:19" s="15" customFormat="1" ht="0.75" customHeight="1">
      <c r="A316" s="15">
        <f t="shared" si="13"/>
        <v>2006</v>
      </c>
      <c r="C316" s="15" t="e">
        <f>IF(($G$272+$F$272*#REF!+$E$272*A316)&gt;0,$G$272+$F$272*#REF!+$E$272*A316,0)</f>
        <v>#N/A</v>
      </c>
      <c r="P316" s="15">
        <v>4024036</v>
      </c>
      <c r="Q316" s="15">
        <f t="shared" si="12"/>
        <v>2006</v>
      </c>
      <c r="S316" s="17">
        <f t="shared" si="11"/>
        <v>176297.48613882065</v>
      </c>
    </row>
    <row r="317" spans="1:19" s="15" customFormat="1" ht="0.75" customHeight="1">
      <c r="A317" s="15">
        <f t="shared" si="13"/>
        <v>2007</v>
      </c>
      <c r="C317" s="15" t="e">
        <f>IF(($G$272+$F$272*#REF!+$E$272*A317)&gt;0,$G$272+$F$272*#REF!+$E$272*A317,0)</f>
        <v>#N/A</v>
      </c>
      <c r="P317" s="15">
        <v>4028049</v>
      </c>
      <c r="Q317" s="15">
        <f t="shared" si="12"/>
        <v>2007</v>
      </c>
      <c r="S317" s="17">
        <f t="shared" si="11"/>
        <v>184274.97317957878</v>
      </c>
    </row>
    <row r="318" spans="1:19" s="15" customFormat="1" ht="0.75" customHeight="1">
      <c r="A318" s="15">
        <f t="shared" si="13"/>
        <v>2008</v>
      </c>
      <c r="C318" s="15" t="e">
        <f>IF(($G$272+$F$272*#REF!+$E$272*A318)&gt;0,$G$272+$F$272*#REF!+$E$272*A318,0)</f>
        <v>#N/A</v>
      </c>
      <c r="P318" s="15">
        <v>4032064</v>
      </c>
      <c r="Q318" s="15">
        <f t="shared" si="12"/>
        <v>2008</v>
      </c>
      <c r="S318" s="17">
        <f t="shared" si="11"/>
        <v>192747.96180152893</v>
      </c>
    </row>
    <row r="319" spans="1:19" s="15" customFormat="1" ht="0.75" customHeight="1">
      <c r="A319" s="15">
        <f t="shared" si="13"/>
        <v>2009</v>
      </c>
      <c r="C319" s="15" t="e">
        <f>IF(($G$272+$F$272*#REF!+$E$272*A319)&gt;0,$G$272+$F$272*#REF!+$E$272*A319,0)</f>
        <v>#N/A</v>
      </c>
      <c r="P319" s="15">
        <v>4036081</v>
      </c>
      <c r="Q319" s="15">
        <f t="shared" si="12"/>
        <v>2009</v>
      </c>
      <c r="S319" s="17">
        <f t="shared" si="11"/>
        <v>201716.45200419426</v>
      </c>
    </row>
    <row r="320" spans="1:19" s="15" customFormat="1" ht="0.75" customHeight="1">
      <c r="A320" s="15">
        <f t="shared" si="13"/>
        <v>2010</v>
      </c>
      <c r="C320" s="15" t="e">
        <f>IF(($G$272+$F$272*#REF!+$E$272*A320)&gt;0,$G$272+$F$272*#REF!+$E$272*A320,0)</f>
        <v>#N/A</v>
      </c>
      <c r="P320" s="15">
        <v>4040100</v>
      </c>
      <c r="Q320" s="15">
        <f t="shared" si="12"/>
        <v>2010</v>
      </c>
      <c r="S320" s="17">
        <f t="shared" si="11"/>
        <v>211180.44378829002</v>
      </c>
    </row>
    <row r="321" spans="1:17" s="15" customFormat="1" ht="0.75" customHeight="1">
      <c r="A321" s="15">
        <f t="shared" si="13"/>
        <v>2011</v>
      </c>
      <c r="C321" s="15" t="e">
        <f>IF(($G$272+$F$272*#REF!+$E$272*A321)&gt;0,$G$272+$F$272*#REF!+$E$272*A321,0)</f>
        <v>#N/A</v>
      </c>
      <c r="P321" s="15">
        <v>4044121</v>
      </c>
      <c r="Q321" s="15">
        <f t="shared" si="12"/>
        <v>2011</v>
      </c>
    </row>
    <row r="322" spans="1:17" s="15" customFormat="1" ht="0.75" customHeight="1">
      <c r="A322" s="15">
        <f aca="true" t="shared" si="14" ref="A322:A331">A321+1</f>
        <v>2012</v>
      </c>
      <c r="C322" s="15" t="e">
        <f>IF(($G$272+$F$272*#REF!+$E$272*A322)&gt;0,$G$272+$F$272*#REF!+$E$272*A322,0)</f>
        <v>#N/A</v>
      </c>
      <c r="P322" s="15">
        <v>4048144</v>
      </c>
      <c r="Q322" s="15">
        <f t="shared" si="12"/>
        <v>2012</v>
      </c>
    </row>
    <row r="323" spans="1:17" s="15" customFormat="1" ht="0.75" customHeight="1">
      <c r="A323" s="15">
        <f t="shared" si="14"/>
        <v>2013</v>
      </c>
      <c r="C323" s="15" t="e">
        <f>IF(($G$272+$F$272*#REF!+$E$272*A323)&gt;0,$G$272+$F$272*#REF!+$E$272*A323,0)</f>
        <v>#N/A</v>
      </c>
      <c r="P323" s="15">
        <v>4052169</v>
      </c>
      <c r="Q323" s="15">
        <f t="shared" si="12"/>
        <v>2013</v>
      </c>
    </row>
    <row r="324" spans="1:17" s="15" customFormat="1" ht="0.75" customHeight="1">
      <c r="A324" s="15">
        <f t="shared" si="14"/>
        <v>2014</v>
      </c>
      <c r="C324" s="15" t="e">
        <f>IF(($G$272+$F$272*#REF!+$E$272*A324)&gt;0,$G$272+$F$272*#REF!+$E$272*A324,0)</f>
        <v>#N/A</v>
      </c>
      <c r="P324" s="15">
        <v>4056196</v>
      </c>
      <c r="Q324" s="15">
        <f t="shared" si="12"/>
        <v>2014</v>
      </c>
    </row>
    <row r="325" spans="1:17" s="15" customFormat="1" ht="0.75" customHeight="1">
      <c r="A325" s="15">
        <f t="shared" si="14"/>
        <v>2015</v>
      </c>
      <c r="C325" s="15" t="e">
        <f>IF(($G$272+$F$272*#REF!+$E$272*A325)&gt;0,$G$272+$F$272*#REF!+$E$272*A325,0)</f>
        <v>#N/A</v>
      </c>
      <c r="P325" s="15">
        <v>4060225</v>
      </c>
      <c r="Q325" s="15">
        <f t="shared" si="12"/>
        <v>2015</v>
      </c>
    </row>
    <row r="326" spans="1:17" s="15" customFormat="1" ht="0.75" customHeight="1">
      <c r="A326" s="15">
        <f t="shared" si="14"/>
        <v>2016</v>
      </c>
      <c r="C326" s="15" t="e">
        <f>IF(($G$272+$F$272*#REF!+$E$272*A326)&gt;0,$G$272+$F$272*#REF!+$E$272*A326,0)</f>
        <v>#N/A</v>
      </c>
      <c r="P326" s="15">
        <v>4064256</v>
      </c>
      <c r="Q326" s="15">
        <f t="shared" si="12"/>
        <v>2016</v>
      </c>
    </row>
    <row r="327" spans="1:17" s="15" customFormat="1" ht="0.75" customHeight="1">
      <c r="A327" s="15">
        <f t="shared" si="14"/>
        <v>2017</v>
      </c>
      <c r="C327" s="15" t="e">
        <f>IF(($G$272+$F$272*#REF!+$E$272*A327)&gt;0,$G$272+$F$272*#REF!+$E$272*A327,0)</f>
        <v>#N/A</v>
      </c>
      <c r="P327" s="15">
        <v>4068289</v>
      </c>
      <c r="Q327" s="15">
        <f t="shared" si="12"/>
        <v>2017</v>
      </c>
    </row>
    <row r="328" spans="1:17" s="15" customFormat="1" ht="0.75" customHeight="1">
      <c r="A328" s="15">
        <f t="shared" si="14"/>
        <v>2018</v>
      </c>
      <c r="C328" s="15" t="e">
        <f>IF(($G$272+$F$272*#REF!+$E$272*A328)&gt;0,$G$272+$F$272*#REF!+$E$272*A328,0)</f>
        <v>#N/A</v>
      </c>
      <c r="P328" s="15">
        <v>4072324</v>
      </c>
      <c r="Q328" s="15">
        <f t="shared" si="12"/>
        <v>2018</v>
      </c>
    </row>
    <row r="329" spans="1:17" s="15" customFormat="1" ht="0.75" customHeight="1">
      <c r="A329" s="15">
        <f t="shared" si="14"/>
        <v>2019</v>
      </c>
      <c r="C329" s="15" t="e">
        <f>IF(($G$272+$F$272*#REF!+$E$272*A329)&gt;0,$G$272+$F$272*#REF!+$E$272*A329,0)</f>
        <v>#N/A</v>
      </c>
      <c r="P329" s="15">
        <v>4076361</v>
      </c>
      <c r="Q329" s="15">
        <f t="shared" si="12"/>
        <v>2019</v>
      </c>
    </row>
    <row r="330" spans="1:17" s="15" customFormat="1" ht="0.75" customHeight="1">
      <c r="A330" s="15">
        <f t="shared" si="14"/>
        <v>2020</v>
      </c>
      <c r="C330" s="15" t="e">
        <f>IF(($G$272+$F$272*#REF!+$E$272*A330)&gt;0,$G$272+$F$272*#REF!+$E$272*A330,0)</f>
        <v>#N/A</v>
      </c>
      <c r="P330" s="15">
        <v>4080400</v>
      </c>
      <c r="Q330" s="15">
        <f t="shared" si="12"/>
        <v>2020</v>
      </c>
    </row>
    <row r="331" spans="1:17" s="15" customFormat="1" ht="0.75" customHeight="1">
      <c r="A331" s="15">
        <f t="shared" si="14"/>
        <v>2021</v>
      </c>
      <c r="P331" s="15">
        <v>4084441</v>
      </c>
      <c r="Q331" s="15">
        <f t="shared" si="12"/>
        <v>2021</v>
      </c>
    </row>
    <row r="332" spans="2:18" s="15" customFormat="1" ht="0.75" customHeight="1">
      <c r="B332" s="15" t="s">
        <v>10</v>
      </c>
      <c r="R332" s="16" t="s">
        <v>20</v>
      </c>
    </row>
    <row r="333" spans="2:19" s="15" customFormat="1" ht="0.75" customHeight="1">
      <c r="B333" s="3" t="s">
        <v>18</v>
      </c>
      <c r="C333" s="15" t="s">
        <v>19</v>
      </c>
      <c r="R333" s="16" t="s">
        <v>18</v>
      </c>
      <c r="S333" s="15" t="s">
        <v>19</v>
      </c>
    </row>
    <row r="334" spans="1:23" s="15" customFormat="1" ht="0.75" customHeight="1">
      <c r="A334" s="15">
        <v>1962</v>
      </c>
      <c r="B334" s="15">
        <v>3978900</v>
      </c>
      <c r="C334" s="17" t="e">
        <f>$H$335+$G$335*#REF!+$F$335*A334</f>
        <v>#N/A</v>
      </c>
      <c r="P334" s="15">
        <v>3849444</v>
      </c>
      <c r="Q334" s="15">
        <v>1962</v>
      </c>
      <c r="R334" s="18">
        <v>6767400</v>
      </c>
      <c r="S334" s="18">
        <f aca="true" t="shared" si="15" ref="S334:S368">$W$334+$V$334*P334+$U$334*Q334</f>
        <v>7462478.265235901</v>
      </c>
      <c r="U334" s="15">
        <f aca="true" t="array" ref="U334:W338">LINEST(R334:R368,P334:Q368,TRUE,TRUE)</f>
        <v>-31244166.03574682</v>
      </c>
      <c r="V334" s="15">
        <v>7849.801728144194</v>
      </c>
      <c r="W334" s="15">
        <v>31091144076.806194</v>
      </c>
    </row>
    <row r="335" spans="1:23" s="15" customFormat="1" ht="0.75" customHeight="1">
      <c r="A335" s="15">
        <f>A334+1</f>
        <v>1963</v>
      </c>
      <c r="B335" s="15">
        <v>3748700</v>
      </c>
      <c r="C335" s="17" t="e">
        <f>$H$335+$G$335*#REF!+$F$335*A335</f>
        <v>#N/A</v>
      </c>
      <c r="F335" s="15">
        <f aca="true" t="array" ref="F335:H339">LINEST(B334:B368,A334:A368,TRUE,TRUE)</f>
        <v>-129586.04817910149</v>
      </c>
      <c r="G335" s="15">
        <v>258443320.17501324</v>
      </c>
      <c r="H335" s="15" t="e">
        <v>#N/A</v>
      </c>
      <c r="P335" s="15">
        <v>3853369</v>
      </c>
      <c r="Q335" s="15">
        <f aca="true" t="shared" si="16" ref="Q335:Q382">Q334+1</f>
        <v>1963</v>
      </c>
      <c r="R335" s="18">
        <v>6858500</v>
      </c>
      <c r="S335" s="18">
        <f t="shared" si="15"/>
        <v>7028784.012451172</v>
      </c>
      <c r="U335" s="15">
        <v>12209358.856788862</v>
      </c>
      <c r="V335" s="15">
        <v>3084.7213584577125</v>
      </c>
      <c r="W335" s="15">
        <v>12080940114.269922</v>
      </c>
    </row>
    <row r="336" spans="1:23" s="15" customFormat="1" ht="0.75" customHeight="1">
      <c r="A336" s="15">
        <f aca="true" t="shared" si="17" ref="A336:A351">A335+1</f>
        <v>1964</v>
      </c>
      <c r="B336" s="15">
        <v>3299000</v>
      </c>
      <c r="C336" s="17" t="e">
        <f>$H$335+$G$335*#REF!+$F$335*A336</f>
        <v>#N/A</v>
      </c>
      <c r="F336" s="15">
        <v>15598.423251392554</v>
      </c>
      <c r="G336" s="15">
        <v>30869681.5924777</v>
      </c>
      <c r="H336" s="15" t="e">
        <v>#N/A</v>
      </c>
      <c r="P336" s="15">
        <v>3857296</v>
      </c>
      <c r="Q336" s="15">
        <f t="shared" si="16"/>
        <v>1964</v>
      </c>
      <c r="R336" s="18">
        <v>8164300</v>
      </c>
      <c r="S336" s="18">
        <f t="shared" si="15"/>
        <v>6610789.363128662</v>
      </c>
      <c r="U336" s="15">
        <v>0.5889873378573903</v>
      </c>
      <c r="V336" s="15">
        <v>1662885.8542106827</v>
      </c>
      <c r="W336" s="15" t="e">
        <v>#N/A</v>
      </c>
    </row>
    <row r="337" spans="1:23" s="15" customFormat="1" ht="0.75" customHeight="1">
      <c r="A337" s="15">
        <f t="shared" si="17"/>
        <v>1965</v>
      </c>
      <c r="B337" s="15">
        <v>2948800</v>
      </c>
      <c r="C337" s="17" t="e">
        <f>$H$335+$G$335*#REF!+$F$335*A337</f>
        <v>#N/A</v>
      </c>
      <c r="F337" s="15">
        <v>0.6765240036748388</v>
      </c>
      <c r="G337" s="15">
        <v>931997.6310644352</v>
      </c>
      <c r="H337" s="15" t="e">
        <v>#N/A</v>
      </c>
      <c r="P337" s="15">
        <v>3861225</v>
      </c>
      <c r="Q337" s="15">
        <f t="shared" si="16"/>
        <v>1965</v>
      </c>
      <c r="R337" s="18">
        <v>7654400</v>
      </c>
      <c r="S337" s="18">
        <f t="shared" si="15"/>
        <v>6208494.317260742</v>
      </c>
      <c r="U337" s="15">
        <v>22.928241082870716</v>
      </c>
      <c r="V337" s="15">
        <v>32</v>
      </c>
      <c r="W337" s="15" t="e">
        <v>#N/A</v>
      </c>
    </row>
    <row r="338" spans="1:23" s="15" customFormat="1" ht="0.75" customHeight="1">
      <c r="A338" s="15">
        <f t="shared" si="17"/>
        <v>1966</v>
      </c>
      <c r="B338" s="15">
        <v>3346200</v>
      </c>
      <c r="C338" s="17" t="e">
        <f>$H$335+$G$335*#REF!+$F$335*A338</f>
        <v>#N/A</v>
      </c>
      <c r="F338" s="15">
        <v>69.01684321215625</v>
      </c>
      <c r="G338" s="15">
        <v>33</v>
      </c>
      <c r="H338" s="15" t="e">
        <v>#N/A</v>
      </c>
      <c r="P338" s="15">
        <v>3865156</v>
      </c>
      <c r="Q338" s="15">
        <f t="shared" si="16"/>
        <v>1966</v>
      </c>
      <c r="R338" s="18">
        <v>7006900</v>
      </c>
      <c r="S338" s="18">
        <f t="shared" si="15"/>
        <v>5821898.874839783</v>
      </c>
      <c r="U338" s="15">
        <v>126801856761308.31</v>
      </c>
      <c r="V338" s="15">
        <v>88486059652287.75</v>
      </c>
      <c r="W338" s="15" t="e">
        <v>#N/A</v>
      </c>
    </row>
    <row r="339" spans="1:19" s="15" customFormat="1" ht="0.75" customHeight="1">
      <c r="A339" s="15">
        <f t="shared" si="17"/>
        <v>1967</v>
      </c>
      <c r="B339" s="15">
        <v>4150200</v>
      </c>
      <c r="C339" s="17" t="e">
        <f>$H$335+$G$335*#REF!+$F$335*A339</f>
        <v>#N/A</v>
      </c>
      <c r="F339" s="15">
        <v>59949381661312.234</v>
      </c>
      <c r="G339" s="15">
        <v>28664446282220.74</v>
      </c>
      <c r="H339" s="15" t="e">
        <v>#N/A</v>
      </c>
      <c r="P339" s="15">
        <v>3869089</v>
      </c>
      <c r="Q339" s="15">
        <f t="shared" si="16"/>
        <v>1967</v>
      </c>
      <c r="R339" s="18">
        <v>5212300</v>
      </c>
      <c r="S339" s="18">
        <f t="shared" si="15"/>
        <v>5451003.035888672</v>
      </c>
    </row>
    <row r="340" spans="1:19" s="15" customFormat="1" ht="0.75" customHeight="1">
      <c r="A340" s="15">
        <f t="shared" si="17"/>
        <v>1968</v>
      </c>
      <c r="B340" s="15">
        <v>4523500</v>
      </c>
      <c r="C340" s="17" t="e">
        <f>$H$335+$G$335*#REF!+$F$335*A340</f>
        <v>#N/A</v>
      </c>
      <c r="P340" s="15">
        <v>3873024</v>
      </c>
      <c r="Q340" s="15">
        <f t="shared" si="16"/>
        <v>1968</v>
      </c>
      <c r="R340" s="18">
        <v>557890</v>
      </c>
      <c r="S340" s="18">
        <f t="shared" si="15"/>
        <v>5095806.800392151</v>
      </c>
    </row>
    <row r="341" spans="1:19" s="15" customFormat="1" ht="0.75" customHeight="1">
      <c r="A341" s="15">
        <f t="shared" si="17"/>
        <v>1969</v>
      </c>
      <c r="B341" s="15">
        <v>5088000</v>
      </c>
      <c r="C341" s="17" t="e">
        <f>$H$335+$G$335*#REF!+$F$335*A341</f>
        <v>#N/A</v>
      </c>
      <c r="P341" s="15">
        <v>3876961</v>
      </c>
      <c r="Q341" s="15">
        <f t="shared" si="16"/>
        <v>1969</v>
      </c>
      <c r="R341" s="18">
        <v>7909500</v>
      </c>
      <c r="S341" s="18">
        <f t="shared" si="15"/>
        <v>4756310.16834259</v>
      </c>
    </row>
    <row r="342" spans="1:19" s="15" customFormat="1" ht="0.75" customHeight="1">
      <c r="A342" s="15">
        <f t="shared" si="17"/>
        <v>1970</v>
      </c>
      <c r="B342" s="15">
        <v>3977200</v>
      </c>
      <c r="C342" s="17" t="e">
        <f>$H$335+$G$335*#REF!+$F$335*A342</f>
        <v>#N/A</v>
      </c>
      <c r="P342" s="15">
        <v>3880900</v>
      </c>
      <c r="Q342" s="15">
        <f t="shared" si="16"/>
        <v>1970</v>
      </c>
      <c r="R342" s="18">
        <v>6221300</v>
      </c>
      <c r="S342" s="18">
        <f t="shared" si="15"/>
        <v>4432513.139762878</v>
      </c>
    </row>
    <row r="343" spans="1:19" s="15" customFormat="1" ht="0.75" customHeight="1">
      <c r="A343" s="15">
        <f t="shared" si="17"/>
        <v>1971</v>
      </c>
      <c r="B343" s="15">
        <v>2743000</v>
      </c>
      <c r="C343" s="17" t="e">
        <f>$H$335+$G$335*#REF!+$F$335*A343</f>
        <v>#N/A</v>
      </c>
      <c r="P343" s="15">
        <v>3884841</v>
      </c>
      <c r="Q343" s="15">
        <f t="shared" si="16"/>
        <v>1971</v>
      </c>
      <c r="R343" s="18">
        <v>5986300</v>
      </c>
      <c r="S343" s="18">
        <f t="shared" si="15"/>
        <v>4124415.714630127</v>
      </c>
    </row>
    <row r="344" spans="1:19" s="15" customFormat="1" ht="0.75" customHeight="1">
      <c r="A344" s="15">
        <f t="shared" si="17"/>
        <v>1972</v>
      </c>
      <c r="B344" s="15">
        <v>3226800</v>
      </c>
      <c r="C344" s="17" t="e">
        <f>$H$335+$G$335*#REF!+$F$335*A344</f>
        <v>#N/A</v>
      </c>
      <c r="P344" s="15">
        <v>3888784</v>
      </c>
      <c r="Q344" s="15">
        <f t="shared" si="16"/>
        <v>1972</v>
      </c>
      <c r="R344" s="18">
        <v>1949500</v>
      </c>
      <c r="S344" s="18">
        <f t="shared" si="15"/>
        <v>3832017.8929595947</v>
      </c>
    </row>
    <row r="345" spans="1:19" s="15" customFormat="1" ht="0.75" customHeight="1">
      <c r="A345" s="15">
        <f t="shared" si="17"/>
        <v>1973</v>
      </c>
      <c r="B345" s="15">
        <v>4972000</v>
      </c>
      <c r="C345" s="17" t="e">
        <f>$H$335+$G$335*#REF!+$F$335*A345</f>
        <v>#N/A</v>
      </c>
      <c r="P345" s="15">
        <v>3892729</v>
      </c>
      <c r="Q345" s="15">
        <f t="shared" si="16"/>
        <v>1973</v>
      </c>
      <c r="R345" s="18">
        <v>668400</v>
      </c>
      <c r="S345" s="18">
        <f t="shared" si="15"/>
        <v>3555319.6747436523</v>
      </c>
    </row>
    <row r="346" spans="1:19" s="15" customFormat="1" ht="0.75" customHeight="1">
      <c r="A346" s="15">
        <f t="shared" si="17"/>
        <v>1974</v>
      </c>
      <c r="B346" s="15">
        <v>3495900</v>
      </c>
      <c r="C346" s="17" t="e">
        <f>$H$335+$G$335*#REF!+$F$335*A346</f>
        <v>#N/A</v>
      </c>
      <c r="P346" s="15">
        <v>3896676</v>
      </c>
      <c r="Q346" s="15">
        <f t="shared" si="16"/>
        <v>1974</v>
      </c>
      <c r="R346" s="18">
        <v>2098800</v>
      </c>
      <c r="S346" s="18">
        <f t="shared" si="15"/>
        <v>3294321.0599823</v>
      </c>
    </row>
    <row r="347" spans="1:19" s="15" customFormat="1" ht="0.75" customHeight="1">
      <c r="A347" s="15">
        <f t="shared" si="17"/>
        <v>1975</v>
      </c>
      <c r="B347" s="15">
        <v>2875300</v>
      </c>
      <c r="C347" s="17" t="e">
        <f>$H$335+$G$335*#REF!+$F$335*A347</f>
        <v>#N/A</v>
      </c>
      <c r="P347" s="15">
        <v>3900625</v>
      </c>
      <c r="Q347" s="15">
        <f t="shared" si="16"/>
        <v>1975</v>
      </c>
      <c r="R347" s="18">
        <v>1246200</v>
      </c>
      <c r="S347" s="18">
        <f t="shared" si="15"/>
        <v>3049022.048675537</v>
      </c>
    </row>
    <row r="348" spans="1:19" s="15" customFormat="1" ht="0.75" customHeight="1">
      <c r="A348" s="15">
        <f t="shared" si="17"/>
        <v>1976</v>
      </c>
      <c r="B348" s="15">
        <v>1896600</v>
      </c>
      <c r="C348" s="17" t="e">
        <f>$H$335+$G$335*#REF!+$F$335*A348</f>
        <v>#N/A</v>
      </c>
      <c r="P348" s="15">
        <v>3904576</v>
      </c>
      <c r="Q348" s="15">
        <f t="shared" si="16"/>
        <v>1976</v>
      </c>
      <c r="R348" s="18">
        <v>1750800</v>
      </c>
      <c r="S348" s="18">
        <f t="shared" si="15"/>
        <v>2819422.640815735</v>
      </c>
    </row>
    <row r="349" spans="1:19" s="15" customFormat="1" ht="0.75" customHeight="1">
      <c r="A349" s="15">
        <f t="shared" si="17"/>
        <v>1977</v>
      </c>
      <c r="B349" s="15">
        <v>1813600</v>
      </c>
      <c r="C349" s="17" t="e">
        <f>$H$335+$G$335*#REF!+$F$335*A349</f>
        <v>#N/A</v>
      </c>
      <c r="P349" s="15">
        <v>3908529</v>
      </c>
      <c r="Q349" s="15">
        <f t="shared" si="16"/>
        <v>1977</v>
      </c>
      <c r="R349" s="18">
        <v>1654200</v>
      </c>
      <c r="S349" s="18">
        <f t="shared" si="15"/>
        <v>2605522.8364257812</v>
      </c>
    </row>
    <row r="350" spans="1:19" s="15" customFormat="1" ht="0.75" customHeight="1">
      <c r="A350" s="15">
        <f t="shared" si="17"/>
        <v>1978</v>
      </c>
      <c r="B350" s="15">
        <v>1262900</v>
      </c>
      <c r="C350" s="17" t="e">
        <f>$H$335+$G$335*#REF!+$F$335*A350</f>
        <v>#N/A</v>
      </c>
      <c r="P350" s="15">
        <v>3912484</v>
      </c>
      <c r="Q350" s="15">
        <f t="shared" si="16"/>
        <v>1978</v>
      </c>
      <c r="R350" s="18">
        <v>3450500</v>
      </c>
      <c r="S350" s="18">
        <f t="shared" si="15"/>
        <v>2407322.635498047</v>
      </c>
    </row>
    <row r="351" spans="1:19" s="15" customFormat="1" ht="0.75" customHeight="1">
      <c r="A351" s="15">
        <f t="shared" si="17"/>
        <v>1979</v>
      </c>
      <c r="B351" s="15">
        <v>941500</v>
      </c>
      <c r="C351" s="17" t="e">
        <f>$H$335+$G$335*#REF!+$F$335*A351</f>
        <v>#N/A</v>
      </c>
      <c r="P351" s="15">
        <v>3916441</v>
      </c>
      <c r="Q351" s="15">
        <f t="shared" si="16"/>
        <v>1979</v>
      </c>
      <c r="R351" s="18">
        <v>2882900</v>
      </c>
      <c r="S351" s="18">
        <f t="shared" si="15"/>
        <v>2224822.038017273</v>
      </c>
    </row>
    <row r="352" spans="1:19" s="15" customFormat="1" ht="0.75" customHeight="1">
      <c r="A352" s="15">
        <f aca="true" t="shared" si="18" ref="A352:A367">A351+1</f>
        <v>1980</v>
      </c>
      <c r="B352" s="15">
        <v>2100659</v>
      </c>
      <c r="C352" s="17" t="e">
        <f>$H$335+$G$335*#REF!+$F$335*A352</f>
        <v>#N/A</v>
      </c>
      <c r="P352" s="15">
        <v>3920400</v>
      </c>
      <c r="Q352" s="15">
        <f t="shared" si="16"/>
        <v>1980</v>
      </c>
      <c r="R352" s="18">
        <v>1925841</v>
      </c>
      <c r="S352" s="18">
        <f t="shared" si="15"/>
        <v>2058021.0439910889</v>
      </c>
    </row>
    <row r="353" spans="1:19" s="15" customFormat="1" ht="0.75" customHeight="1">
      <c r="A353" s="15">
        <f t="shared" si="18"/>
        <v>1981</v>
      </c>
      <c r="B353" s="15">
        <v>1640701</v>
      </c>
      <c r="C353" s="17" t="e">
        <f>$H$335+$G$335*#REF!+$F$335*A353</f>
        <v>#N/A</v>
      </c>
      <c r="P353" s="15">
        <v>3924361</v>
      </c>
      <c r="Q353" s="15">
        <f t="shared" si="16"/>
        <v>1981</v>
      </c>
      <c r="R353" s="18">
        <v>1574697</v>
      </c>
      <c r="S353" s="18">
        <f t="shared" si="15"/>
        <v>1906919.6534194946</v>
      </c>
    </row>
    <row r="354" spans="1:19" s="15" customFormat="1" ht="0.75" customHeight="1">
      <c r="A354" s="15">
        <f t="shared" si="18"/>
        <v>1982</v>
      </c>
      <c r="B354" s="15">
        <v>517268</v>
      </c>
      <c r="C354" s="17" t="e">
        <f>$H$335+$G$335*#REF!+$F$335*A354</f>
        <v>#N/A</v>
      </c>
      <c r="P354" s="15">
        <v>3928324</v>
      </c>
      <c r="Q354" s="15">
        <f t="shared" si="16"/>
        <v>1982</v>
      </c>
      <c r="R354" s="18">
        <v>1582954</v>
      </c>
      <c r="S354" s="18">
        <f t="shared" si="15"/>
        <v>1771517.8663101196</v>
      </c>
    </row>
    <row r="355" spans="1:19" s="15" customFormat="1" ht="0.75" customHeight="1">
      <c r="A355" s="15">
        <f t="shared" si="18"/>
        <v>1983</v>
      </c>
      <c r="B355" s="15">
        <v>445494</v>
      </c>
      <c r="C355" s="17" t="e">
        <f>$H$335+$G$335*#REF!+$F$335*A355</f>
        <v>#N/A</v>
      </c>
      <c r="P355" s="15">
        <v>3932289</v>
      </c>
      <c r="Q355" s="15">
        <f t="shared" si="16"/>
        <v>1983</v>
      </c>
      <c r="R355" s="18">
        <v>1960513</v>
      </c>
      <c r="S355" s="18">
        <f t="shared" si="15"/>
        <v>1651815.6826553345</v>
      </c>
    </row>
    <row r="356" spans="1:19" s="15" customFormat="1" ht="0.75" customHeight="1">
      <c r="A356" s="15">
        <f t="shared" si="18"/>
        <v>1984</v>
      </c>
      <c r="B356" s="15">
        <v>1107930</v>
      </c>
      <c r="C356" s="17" t="e">
        <f>$H$335+$G$335*#REF!+$F$335*A356</f>
        <v>#N/A</v>
      </c>
      <c r="P356" s="15">
        <v>3936256</v>
      </c>
      <c r="Q356" s="15">
        <f t="shared" si="16"/>
        <v>1984</v>
      </c>
      <c r="R356" s="18">
        <v>938123</v>
      </c>
      <c r="S356" s="18">
        <f t="shared" si="15"/>
        <v>1547813.1024551392</v>
      </c>
    </row>
    <row r="357" spans="1:19" s="15" customFormat="1" ht="0.75" customHeight="1">
      <c r="A357" s="15">
        <f t="shared" si="18"/>
        <v>1985</v>
      </c>
      <c r="B357" s="15">
        <v>42931</v>
      </c>
      <c r="C357" s="17" t="e">
        <f>$H$335+$G$335*#REF!+$F$335*A357</f>
        <v>#N/A</v>
      </c>
      <c r="P357" s="15">
        <v>3940225</v>
      </c>
      <c r="Q357" s="15">
        <f t="shared" si="16"/>
        <v>1985</v>
      </c>
      <c r="R357" s="18">
        <v>1314850</v>
      </c>
      <c r="S357" s="18">
        <f t="shared" si="15"/>
        <v>1459510.125717163</v>
      </c>
    </row>
    <row r="358" spans="1:19" s="15" customFormat="1" ht="0.75" customHeight="1">
      <c r="A358" s="15">
        <f t="shared" si="18"/>
        <v>1986</v>
      </c>
      <c r="B358" s="15">
        <v>7737</v>
      </c>
      <c r="C358" s="17" t="e">
        <f>$H$335+$G$335*#REF!+$F$335*A358</f>
        <v>#N/A</v>
      </c>
      <c r="P358" s="15">
        <v>3944196</v>
      </c>
      <c r="Q358" s="15">
        <f t="shared" si="16"/>
        <v>1986</v>
      </c>
      <c r="R358" s="18">
        <v>1053781</v>
      </c>
      <c r="S358" s="18">
        <f t="shared" si="15"/>
        <v>1386906.7524261475</v>
      </c>
    </row>
    <row r="359" spans="1:19" s="15" customFormat="1" ht="0.75" customHeight="1">
      <c r="A359" s="15">
        <f t="shared" si="18"/>
        <v>1987</v>
      </c>
      <c r="B359" s="15">
        <v>32382</v>
      </c>
      <c r="C359" s="17" t="e">
        <f>$H$335+$G$335*#REF!+$F$335*A359</f>
        <v>#N/A</v>
      </c>
      <c r="P359" s="15">
        <v>3948169</v>
      </c>
      <c r="Q359" s="15">
        <f t="shared" si="16"/>
        <v>1987</v>
      </c>
      <c r="R359" s="18">
        <v>3506058</v>
      </c>
      <c r="S359" s="18">
        <f t="shared" si="15"/>
        <v>1330002.9826049805</v>
      </c>
    </row>
    <row r="360" spans="1:19" s="15" customFormat="1" ht="0.75" customHeight="1">
      <c r="A360" s="15">
        <f t="shared" si="18"/>
        <v>1988</v>
      </c>
      <c r="B360" s="15">
        <v>44780</v>
      </c>
      <c r="C360" s="17" t="e">
        <f>$H$335+$G$335*#REF!+$F$335*A360</f>
        <v>#N/A</v>
      </c>
      <c r="P360" s="15">
        <v>3952144</v>
      </c>
      <c r="Q360" s="15">
        <f t="shared" si="16"/>
        <v>1988</v>
      </c>
      <c r="R360" s="5">
        <v>3767590.5</v>
      </c>
      <c r="S360" s="18">
        <f t="shared" si="15"/>
        <v>1288798.8162231445</v>
      </c>
    </row>
    <row r="361" spans="1:19" s="15" customFormat="1" ht="0.75" customHeight="1">
      <c r="A361" s="15">
        <f t="shared" si="18"/>
        <v>1989</v>
      </c>
      <c r="B361" s="2">
        <v>66625</v>
      </c>
      <c r="C361" s="17" t="e">
        <f>$H$335+$G$335*#REF!+$F$335*A361</f>
        <v>#N/A</v>
      </c>
      <c r="P361" s="15">
        <v>3956121</v>
      </c>
      <c r="Q361" s="15">
        <f t="shared" si="16"/>
        <v>1989</v>
      </c>
      <c r="R361" s="18">
        <v>4029123</v>
      </c>
      <c r="S361" s="18">
        <f t="shared" si="15"/>
        <v>1263294.2533035278</v>
      </c>
    </row>
    <row r="362" spans="1:19" s="15" customFormat="1" ht="0.75" customHeight="1">
      <c r="A362" s="15">
        <f t="shared" si="18"/>
        <v>1990</v>
      </c>
      <c r="B362" s="15">
        <v>88470</v>
      </c>
      <c r="C362" s="17" t="e">
        <f>$H$335+$G$335*#REF!+$F$335*A362</f>
        <v>#N/A</v>
      </c>
      <c r="P362" s="15">
        <v>3960100</v>
      </c>
      <c r="Q362" s="15">
        <f t="shared" si="16"/>
        <v>1990</v>
      </c>
      <c r="R362" s="18">
        <v>2131128</v>
      </c>
      <c r="S362" s="18">
        <f t="shared" si="15"/>
        <v>1253489.2938537598</v>
      </c>
    </row>
    <row r="363" spans="1:19" s="15" customFormat="1" ht="0.75" customHeight="1">
      <c r="A363" s="15">
        <f t="shared" si="18"/>
        <v>1991</v>
      </c>
      <c r="B363" s="15">
        <v>131569</v>
      </c>
      <c r="C363" s="17" t="e">
        <f>$H$335+$G$335*#REF!+$F$335*A363</f>
        <v>#N/A</v>
      </c>
      <c r="P363" s="15">
        <v>3964081</v>
      </c>
      <c r="Q363" s="15">
        <f t="shared" si="16"/>
        <v>1991</v>
      </c>
      <c r="R363" s="18">
        <v>1705567</v>
      </c>
      <c r="S363" s="18">
        <f t="shared" si="15"/>
        <v>1259383.9378356934</v>
      </c>
    </row>
    <row r="364" spans="1:19" s="15" customFormat="1" ht="0.75" customHeight="1">
      <c r="A364" s="15">
        <f t="shared" si="18"/>
        <v>1992</v>
      </c>
      <c r="B364" s="15">
        <v>541614</v>
      </c>
      <c r="C364" s="17" t="e">
        <f>$H$335+$G$335*#REF!+$F$335*A364</f>
        <v>#N/A</v>
      </c>
      <c r="P364" s="15">
        <v>3968064</v>
      </c>
      <c r="Q364" s="15">
        <f t="shared" si="16"/>
        <v>1992</v>
      </c>
      <c r="R364" s="18">
        <v>355395</v>
      </c>
      <c r="S364" s="18">
        <f t="shared" si="15"/>
        <v>1280978.185295105</v>
      </c>
    </row>
    <row r="365" spans="1:19" s="15" customFormat="1" ht="0.75" customHeight="1">
      <c r="A365" s="15">
        <f t="shared" si="18"/>
        <v>1993</v>
      </c>
      <c r="B365" s="15">
        <v>849320</v>
      </c>
      <c r="C365" s="17" t="e">
        <f>$H$335+$G$335*#REF!+$F$335*A365</f>
        <v>#N/A</v>
      </c>
      <c r="P365" s="15">
        <v>3972049</v>
      </c>
      <c r="Q365" s="15">
        <f t="shared" si="16"/>
        <v>1993</v>
      </c>
      <c r="R365" s="18">
        <v>788694</v>
      </c>
      <c r="S365" s="18">
        <f t="shared" si="15"/>
        <v>1318272.036201477</v>
      </c>
    </row>
    <row r="366" spans="1:19" s="15" customFormat="1" ht="0.75" customHeight="1">
      <c r="A366" s="15">
        <f t="shared" si="18"/>
        <v>1994</v>
      </c>
      <c r="B366" s="15">
        <v>926857</v>
      </c>
      <c r="C366" s="17" t="e">
        <f>$H$335+$G$335*#REF!+$F$335*A366</f>
        <v>#N/A</v>
      </c>
      <c r="P366" s="15">
        <v>3976036</v>
      </c>
      <c r="Q366" s="15">
        <f t="shared" si="16"/>
        <v>1994</v>
      </c>
      <c r="R366" s="18">
        <v>448632</v>
      </c>
      <c r="S366" s="18">
        <f t="shared" si="15"/>
        <v>1371265.4905700684</v>
      </c>
    </row>
    <row r="367" spans="1:19" s="15" customFormat="1" ht="0.75" customHeight="1">
      <c r="A367" s="15">
        <f t="shared" si="18"/>
        <v>1995</v>
      </c>
      <c r="B367" s="15">
        <v>1259283</v>
      </c>
      <c r="C367" s="17" t="e">
        <f>$H$335+$G$335*#REF!+$F$335*A367</f>
        <v>#N/A</v>
      </c>
      <c r="P367" s="15">
        <v>3980025</v>
      </c>
      <c r="Q367" s="15">
        <f t="shared" si="16"/>
        <v>1995</v>
      </c>
      <c r="R367" s="18">
        <v>450093</v>
      </c>
      <c r="S367" s="18">
        <f t="shared" si="15"/>
        <v>1439958.5483932495</v>
      </c>
    </row>
    <row r="368" spans="1:19" s="15" customFormat="1" ht="0.75" customHeight="1">
      <c r="A368" s="15">
        <f aca="true" t="shared" si="19" ref="A368:A382">A367+1</f>
        <v>1996</v>
      </c>
      <c r="B368" s="15">
        <v>1646859</v>
      </c>
      <c r="C368" s="17" t="e">
        <f>$H$335+$G$335*#REF!+$F$335*A368</f>
        <v>#N/A</v>
      </c>
      <c r="P368" s="15">
        <v>3984016</v>
      </c>
      <c r="Q368" s="15">
        <f t="shared" si="16"/>
        <v>1996</v>
      </c>
      <c r="R368" s="18">
        <v>319434</v>
      </c>
      <c r="S368" s="18">
        <f t="shared" si="15"/>
        <v>1524351.209663391</v>
      </c>
    </row>
    <row r="369" spans="1:19" s="15" customFormat="1" ht="0.75" customHeight="1">
      <c r="A369" s="15">
        <f t="shared" si="19"/>
        <v>1997</v>
      </c>
      <c r="C369" s="17" t="e">
        <f>$H$335+$G$335*#REF!+$F$335*A369</f>
        <v>#N/A</v>
      </c>
      <c r="P369" s="15">
        <v>3988009</v>
      </c>
      <c r="Q369" s="15">
        <f t="shared" si="16"/>
        <v>1997</v>
      </c>
      <c r="R369" s="18"/>
      <c r="S369" s="18"/>
    </row>
    <row r="370" spans="1:19" s="15" customFormat="1" ht="0.75" customHeight="1">
      <c r="A370" s="15">
        <f t="shared" si="19"/>
        <v>1998</v>
      </c>
      <c r="C370" s="17" t="e">
        <f>$H$335+$G$335*#REF!+$F$335*A370</f>
        <v>#N/A</v>
      </c>
      <c r="P370" s="15">
        <v>3992004</v>
      </c>
      <c r="Q370" s="15">
        <f t="shared" si="16"/>
        <v>1998</v>
      </c>
      <c r="R370" s="18"/>
      <c r="S370" s="18"/>
    </row>
    <row r="371" spans="1:19" s="15" customFormat="1" ht="0.75" customHeight="1">
      <c r="A371" s="15">
        <f t="shared" si="19"/>
        <v>1999</v>
      </c>
      <c r="C371" s="17" t="e">
        <f>$H$335+$G$335*#REF!+$F$335*A371</f>
        <v>#N/A</v>
      </c>
      <c r="P371" s="15">
        <v>3996001</v>
      </c>
      <c r="Q371" s="15">
        <f t="shared" si="16"/>
        <v>1999</v>
      </c>
      <c r="R371" s="18"/>
      <c r="S371" s="18"/>
    </row>
    <row r="372" spans="1:19" s="15" customFormat="1" ht="0.75" customHeight="1">
      <c r="A372" s="15">
        <f t="shared" si="19"/>
        <v>2000</v>
      </c>
      <c r="C372" s="17" t="e">
        <f>$H$335+$G$335*#REF!+$F$335*A372</f>
        <v>#N/A</v>
      </c>
      <c r="P372" s="15">
        <v>4000000</v>
      </c>
      <c r="Q372" s="15">
        <f t="shared" si="16"/>
        <v>2000</v>
      </c>
      <c r="R372" s="18"/>
      <c r="S372" s="18"/>
    </row>
    <row r="373" spans="1:19" s="15" customFormat="1" ht="0.75" customHeight="1">
      <c r="A373" s="15">
        <f t="shared" si="19"/>
        <v>2001</v>
      </c>
      <c r="C373" s="17" t="e">
        <f>$H$335+$G$335*#REF!+$F$335*A373</f>
        <v>#N/A</v>
      </c>
      <c r="P373" s="15">
        <v>4004001</v>
      </c>
      <c r="Q373" s="15">
        <f t="shared" si="16"/>
        <v>2001</v>
      </c>
      <c r="R373" s="18"/>
      <c r="S373" s="18"/>
    </row>
    <row r="374" spans="1:19" s="15" customFormat="1" ht="0.75" customHeight="1">
      <c r="A374" s="15">
        <f t="shared" si="19"/>
        <v>2002</v>
      </c>
      <c r="C374" s="17" t="e">
        <f>$H$335+$G$335*#REF!+$F$335*A374</f>
        <v>#N/A</v>
      </c>
      <c r="P374" s="15">
        <v>4008004</v>
      </c>
      <c r="Q374" s="15">
        <f t="shared" si="16"/>
        <v>2002</v>
      </c>
      <c r="R374" s="18"/>
      <c r="S374" s="18"/>
    </row>
    <row r="375" spans="1:19" s="15" customFormat="1" ht="0.75" customHeight="1">
      <c r="A375" s="15">
        <f t="shared" si="19"/>
        <v>2003</v>
      </c>
      <c r="C375" s="17" t="e">
        <f>$H$335+$G$335*#REF!+$F$335*A375</f>
        <v>#N/A</v>
      </c>
      <c r="P375" s="15">
        <v>4012009</v>
      </c>
      <c r="Q375" s="15">
        <f t="shared" si="16"/>
        <v>2003</v>
      </c>
      <c r="R375" s="18"/>
      <c r="S375" s="18"/>
    </row>
    <row r="376" spans="1:19" s="15" customFormat="1" ht="0.75" customHeight="1">
      <c r="A376" s="15">
        <f t="shared" si="19"/>
        <v>2004</v>
      </c>
      <c r="C376" s="17" t="e">
        <f>$H$335+$G$335*#REF!+$F$335*A376</f>
        <v>#N/A</v>
      </c>
      <c r="P376" s="15">
        <v>4016016</v>
      </c>
      <c r="Q376" s="15">
        <f t="shared" si="16"/>
        <v>2004</v>
      </c>
      <c r="R376" s="18"/>
      <c r="S376" s="18"/>
    </row>
    <row r="377" spans="1:19" s="15" customFormat="1" ht="0.75" customHeight="1">
      <c r="A377" s="15">
        <f t="shared" si="19"/>
        <v>2005</v>
      </c>
      <c r="C377" s="17" t="e">
        <f>$H$335+$G$335*#REF!+$F$335*A377</f>
        <v>#N/A</v>
      </c>
      <c r="P377" s="15">
        <v>4020025</v>
      </c>
      <c r="Q377" s="15">
        <f t="shared" si="16"/>
        <v>2005</v>
      </c>
      <c r="R377" s="18"/>
      <c r="S377" s="18"/>
    </row>
    <row r="378" spans="1:19" s="15" customFormat="1" ht="0.75" customHeight="1">
      <c r="A378" s="15">
        <f t="shared" si="19"/>
        <v>2006</v>
      </c>
      <c r="C378" s="17" t="e">
        <f>$H$335+$G$335*#REF!+$F$335*A378</f>
        <v>#N/A</v>
      </c>
      <c r="P378" s="15">
        <v>4024036</v>
      </c>
      <c r="Q378" s="15">
        <f t="shared" si="16"/>
        <v>2006</v>
      </c>
      <c r="R378" s="18"/>
      <c r="S378" s="18"/>
    </row>
    <row r="379" spans="1:19" s="15" customFormat="1" ht="0.75" customHeight="1">
      <c r="A379" s="15">
        <f t="shared" si="19"/>
        <v>2007</v>
      </c>
      <c r="C379" s="17" t="e">
        <f>$H$335+$G$335*#REF!+$F$335*A379</f>
        <v>#N/A</v>
      </c>
      <c r="P379" s="15">
        <v>4028049</v>
      </c>
      <c r="Q379" s="15">
        <f t="shared" si="16"/>
        <v>2007</v>
      </c>
      <c r="R379" s="18"/>
      <c r="S379" s="18"/>
    </row>
    <row r="380" spans="1:19" s="15" customFormat="1" ht="0.75" customHeight="1">
      <c r="A380" s="15">
        <f t="shared" si="19"/>
        <v>2008</v>
      </c>
      <c r="C380" s="17" t="e">
        <f>$H$335+$G$335*#REF!+$F$335*A380</f>
        <v>#N/A</v>
      </c>
      <c r="P380" s="15">
        <v>4032064</v>
      </c>
      <c r="Q380" s="15">
        <f t="shared" si="16"/>
        <v>2008</v>
      </c>
      <c r="R380" s="18"/>
      <c r="S380" s="18"/>
    </row>
    <row r="381" spans="1:19" s="15" customFormat="1" ht="0.75" customHeight="1">
      <c r="A381" s="15">
        <f t="shared" si="19"/>
        <v>2009</v>
      </c>
      <c r="C381" s="17" t="e">
        <f>$H$335+$G$335*#REF!+$F$335*A381</f>
        <v>#N/A</v>
      </c>
      <c r="P381" s="15">
        <v>4036081</v>
      </c>
      <c r="Q381" s="15">
        <f t="shared" si="16"/>
        <v>2009</v>
      </c>
      <c r="R381" s="18"/>
      <c r="S381" s="18"/>
    </row>
    <row r="382" spans="1:19" s="15" customFormat="1" ht="0.75" customHeight="1">
      <c r="A382" s="15">
        <f t="shared" si="19"/>
        <v>2010</v>
      </c>
      <c r="C382" s="17" t="e">
        <f>$H$335+$G$335*#REF!+$F$335*A382</f>
        <v>#N/A</v>
      </c>
      <c r="P382" s="15">
        <v>4040100</v>
      </c>
      <c r="Q382" s="15">
        <f t="shared" si="16"/>
        <v>2010</v>
      </c>
      <c r="R382" s="18"/>
      <c r="S382" s="18"/>
    </row>
    <row r="383" s="15" customFormat="1" ht="0.75" customHeight="1"/>
    <row r="384" s="15" customFormat="1" ht="0.75" customHeight="1"/>
    <row r="385" s="15" customFormat="1" ht="0.75" customHeight="1"/>
    <row r="386" s="15" customFormat="1" ht="0.75" customHeight="1"/>
    <row r="387" s="15" customFormat="1" ht="0.75" customHeight="1"/>
    <row r="388" s="15" customFormat="1" ht="0.75" customHeight="1"/>
    <row r="389" s="15" customFormat="1" ht="0.75" customHeight="1"/>
    <row r="390" s="15" customFormat="1" ht="0.75" customHeight="1"/>
    <row r="391" s="15" customFormat="1" ht="0.75" customHeight="1"/>
    <row r="392" s="15" customFormat="1" ht="0.75" customHeight="1"/>
    <row r="393" s="15" customFormat="1" ht="0.75" customHeight="1"/>
    <row r="394" spans="2:18" s="15" customFormat="1" ht="0.75" customHeight="1">
      <c r="B394" s="3" t="s">
        <v>12</v>
      </c>
      <c r="R394" s="3" t="s">
        <v>1</v>
      </c>
    </row>
    <row r="395" spans="2:19" s="15" customFormat="1" ht="0.75" customHeight="1">
      <c r="B395" s="16" t="s">
        <v>18</v>
      </c>
      <c r="C395" s="15" t="s">
        <v>21</v>
      </c>
      <c r="D395" s="15" t="s">
        <v>22</v>
      </c>
      <c r="P395" s="16"/>
      <c r="Q395" s="16"/>
      <c r="R395" s="16" t="s">
        <v>18</v>
      </c>
      <c r="S395" s="15" t="s">
        <v>19</v>
      </c>
    </row>
    <row r="396" spans="1:23" s="15" customFormat="1" ht="0.75" customHeight="1">
      <c r="A396" s="15">
        <v>1962</v>
      </c>
      <c r="B396" s="15">
        <v>31553100</v>
      </c>
      <c r="C396" s="17">
        <f aca="true" t="shared" si="20" ref="C396:C427">$G$406+$F$406*A396</f>
        <v>20581124.345018625</v>
      </c>
      <c r="D396" s="17" t="e">
        <f>$H$396+$G$396*#REF!+$F$396*A396</f>
        <v>#N/A</v>
      </c>
      <c r="F396" s="15">
        <f aca="true" t="array" ref="F396:H400">LINEST(B396:B430,A396:A430,TRUE,TRUE)</f>
        <v>779039.8211165579</v>
      </c>
      <c r="G396" s="15">
        <v>-1507895004.685668</v>
      </c>
      <c r="H396" s="15" t="e">
        <v>#N/A</v>
      </c>
      <c r="P396" s="15">
        <v>3849444</v>
      </c>
      <c r="Q396" s="15">
        <v>1962</v>
      </c>
      <c r="R396" s="18">
        <v>60700</v>
      </c>
      <c r="S396" s="18">
        <f>IF(($W$396+$V$396*P396+$U$396*Q396)&gt;0,($W$396+$V$396*P396+$U$396*Q396),0)</f>
        <v>0</v>
      </c>
      <c r="U396" s="15">
        <f aca="true" t="array" ref="U396:W400">LINEST(R396:R430,P396:Q430,TRUE,TRUE)</f>
        <v>5215565.577890311</v>
      </c>
      <c r="V396" s="15">
        <v>-1316.7543844243507</v>
      </c>
      <c r="W396" s="15">
        <v>-5164265464.208426</v>
      </c>
    </row>
    <row r="397" spans="1:23" s="15" customFormat="1" ht="0.75" customHeight="1">
      <c r="A397" s="15">
        <f>A396+1</f>
        <v>1963</v>
      </c>
      <c r="B397" s="15">
        <v>18836500</v>
      </c>
      <c r="C397" s="17">
        <f t="shared" si="20"/>
        <v>21360164.16613531</v>
      </c>
      <c r="D397" s="17" t="e">
        <f>$H$396+$G$396*#REF!+$F$396*A397</f>
        <v>#N/A</v>
      </c>
      <c r="F397" s="15">
        <v>209602.0728976044</v>
      </c>
      <c r="G397" s="15">
        <v>414807903.7985269</v>
      </c>
      <c r="H397" s="15" t="e">
        <v>#N/A</v>
      </c>
      <c r="P397" s="15">
        <v>3853369</v>
      </c>
      <c r="Q397" s="15">
        <f aca="true" t="shared" si="21" ref="Q397:Q444">Q396+1</f>
        <v>1963</v>
      </c>
      <c r="R397" s="18">
        <v>41400</v>
      </c>
      <c r="S397" s="18">
        <f>IF(($W$396+$V$396*P397+$U$396*Q397)&gt;0,($W$396+$V$396*P397+$U$396*Q397),0)</f>
        <v>0</v>
      </c>
      <c r="U397" s="15">
        <v>797842.1071998224</v>
      </c>
      <c r="V397" s="15">
        <v>201.57656250620602</v>
      </c>
      <c r="W397" s="15">
        <v>789450357.7773463</v>
      </c>
    </row>
    <row r="398" spans="1:23" s="15" customFormat="1" ht="0.75" customHeight="1">
      <c r="A398" s="15">
        <f aca="true" t="shared" si="22" ref="A398:A413">A397+1</f>
        <v>1964</v>
      </c>
      <c r="B398" s="15">
        <v>25789600</v>
      </c>
      <c r="C398" s="17">
        <f t="shared" si="20"/>
        <v>22139203.98725176</v>
      </c>
      <c r="D398" s="17" t="e">
        <f>$H$396+$G$396*#REF!+$F$396*A398</f>
        <v>#N/A</v>
      </c>
      <c r="F398" s="15">
        <v>0.29508684246038647</v>
      </c>
      <c r="G398" s="15">
        <v>12523614.230644919</v>
      </c>
      <c r="H398" s="15" t="e">
        <v>#N/A</v>
      </c>
      <c r="P398" s="15">
        <v>3857296</v>
      </c>
      <c r="Q398" s="15">
        <f t="shared" si="21"/>
        <v>1964</v>
      </c>
      <c r="R398" s="18">
        <v>4000</v>
      </c>
      <c r="S398" s="18">
        <f>IF(($W$396+$V$396*P398+$U$396*Q398)&gt;0,($W$396+$V$396*P398+$U$396*Q398),0)</f>
        <v>0</v>
      </c>
      <c r="U398" s="15">
        <v>0.5957357886432045</v>
      </c>
      <c r="V398" s="15">
        <v>108664.21157066093</v>
      </c>
      <c r="W398" s="15" t="e">
        <v>#N/A</v>
      </c>
    </row>
    <row r="399" spans="1:23" s="15" customFormat="1" ht="0.75" customHeight="1">
      <c r="A399" s="15">
        <f t="shared" si="22"/>
        <v>1965</v>
      </c>
      <c r="B399" s="15">
        <v>33848600</v>
      </c>
      <c r="C399" s="17">
        <f t="shared" si="20"/>
        <v>22918243.808368444</v>
      </c>
      <c r="D399" s="17" t="e">
        <f>$H$396+$G$396*#REF!+$F$396*A399</f>
        <v>#N/A</v>
      </c>
      <c r="F399" s="15">
        <v>13.814277258182006</v>
      </c>
      <c r="G399" s="15">
        <v>33</v>
      </c>
      <c r="H399" s="15" t="e">
        <v>#N/A</v>
      </c>
      <c r="P399" s="15">
        <v>3861225</v>
      </c>
      <c r="Q399" s="15">
        <f t="shared" si="21"/>
        <v>1965</v>
      </c>
      <c r="R399" s="18">
        <v>7000</v>
      </c>
      <c r="S399" s="18">
        <f>IF(($W$396+$V$396*P399+$U$396*Q399)&gt;0,($W$396+$V$396*P399+$U$396*Q399),0)</f>
        <v>35948.34712219238</v>
      </c>
      <c r="U399" s="15">
        <v>23.57807678869382</v>
      </c>
      <c r="V399" s="15">
        <v>32</v>
      </c>
      <c r="W399" s="15" t="e">
        <v>#N/A</v>
      </c>
    </row>
    <row r="400" spans="1:23" s="15" customFormat="1" ht="0.75" customHeight="1">
      <c r="A400" s="15">
        <f t="shared" si="22"/>
        <v>1966</v>
      </c>
      <c r="B400" s="15">
        <v>32110000</v>
      </c>
      <c r="C400" s="17">
        <f t="shared" si="20"/>
        <v>23697283.629484892</v>
      </c>
      <c r="D400" s="17" t="e">
        <f>$H$396+$G$396*#REF!+$F$396*A400</f>
        <v>#N/A</v>
      </c>
      <c r="F400" s="15">
        <v>2166643863106650</v>
      </c>
      <c r="G400" s="15">
        <v>5175750142134394</v>
      </c>
      <c r="H400" s="15" t="e">
        <v>#N/A</v>
      </c>
      <c r="P400" s="15">
        <v>3865156</v>
      </c>
      <c r="Q400" s="15">
        <f t="shared" si="21"/>
        <v>1966</v>
      </c>
      <c r="R400" s="18">
        <v>16700</v>
      </c>
      <c r="S400" s="18">
        <f aca="true" t="shared" si="23" ref="S400:S430">$W$396+$V$396*P400+$U$396*Q400</f>
        <v>75352.43984031677</v>
      </c>
      <c r="U400" s="15">
        <v>556815658709.6526</v>
      </c>
      <c r="V400" s="15">
        <v>377853148040.7476</v>
      </c>
      <c r="W400" s="15" t="e">
        <v>#N/A</v>
      </c>
    </row>
    <row r="401" spans="1:19" s="15" customFormat="1" ht="0.75" customHeight="1">
      <c r="A401" s="15">
        <f t="shared" si="22"/>
        <v>1967</v>
      </c>
      <c r="B401" s="15">
        <v>26774200</v>
      </c>
      <c r="C401" s="17">
        <f t="shared" si="20"/>
        <v>24476323.45060134</v>
      </c>
      <c r="D401" s="17" t="e">
        <f>$H$396+$G$396*#REF!+$F$396*A401</f>
        <v>#N/A</v>
      </c>
      <c r="P401" s="15">
        <v>3869089</v>
      </c>
      <c r="Q401" s="15">
        <f t="shared" si="21"/>
        <v>1967</v>
      </c>
      <c r="R401" s="18">
        <v>17500</v>
      </c>
      <c r="S401" s="18">
        <f t="shared" si="23"/>
        <v>112123.0237903595</v>
      </c>
    </row>
    <row r="402" spans="1:19" s="15" customFormat="1" ht="0.75" customHeight="1">
      <c r="A402" s="15">
        <f t="shared" si="22"/>
        <v>1968</v>
      </c>
      <c r="B402" s="15">
        <v>10227200</v>
      </c>
      <c r="C402" s="17">
        <f t="shared" si="20"/>
        <v>25255363.271718025</v>
      </c>
      <c r="D402" s="17" t="e">
        <f>$H$396+$G$396*#REF!+$F$396*A402</f>
        <v>#N/A</v>
      </c>
      <c r="P402" s="15">
        <v>3873024</v>
      </c>
      <c r="Q402" s="15">
        <f t="shared" si="21"/>
        <v>1968</v>
      </c>
      <c r="R402" s="18">
        <v>133700</v>
      </c>
      <c r="S402" s="18">
        <f t="shared" si="23"/>
        <v>146260.0989704132</v>
      </c>
    </row>
    <row r="403" spans="1:19" s="15" customFormat="1" ht="0.75" customHeight="1">
      <c r="A403" s="15">
        <f t="shared" si="22"/>
        <v>1969</v>
      </c>
      <c r="B403" s="15">
        <v>25070900</v>
      </c>
      <c r="C403" s="17">
        <f t="shared" si="20"/>
        <v>26034403.092834473</v>
      </c>
      <c r="D403" s="17" t="e">
        <f>$H$396+$G$396*#REF!+$F$396*A403</f>
        <v>#N/A</v>
      </c>
      <c r="P403" s="15">
        <v>3876961</v>
      </c>
      <c r="Q403" s="15">
        <f t="shared" si="21"/>
        <v>1969</v>
      </c>
      <c r="R403" s="18">
        <v>54100</v>
      </c>
      <c r="S403" s="18">
        <f t="shared" si="23"/>
        <v>177763.66538238525</v>
      </c>
    </row>
    <row r="404" spans="1:19" s="15" customFormat="1" ht="0.75" customHeight="1">
      <c r="A404" s="15">
        <f t="shared" si="22"/>
        <v>1970</v>
      </c>
      <c r="B404" s="15">
        <v>26191800</v>
      </c>
      <c r="C404" s="17">
        <f t="shared" si="20"/>
        <v>26813442.91395116</v>
      </c>
      <c r="D404" s="17" t="e">
        <f>$H$396+$G$396*#REF!+$F$396*A404</f>
        <v>#N/A</v>
      </c>
      <c r="P404" s="15">
        <v>3880900</v>
      </c>
      <c r="Q404" s="15">
        <f t="shared" si="21"/>
        <v>1970</v>
      </c>
      <c r="R404" s="18">
        <v>65500</v>
      </c>
      <c r="S404" s="18">
        <f t="shared" si="23"/>
        <v>206633.72302246094</v>
      </c>
    </row>
    <row r="405" spans="1:19" s="15" customFormat="1" ht="0.75" customHeight="1">
      <c r="A405" s="15">
        <f t="shared" si="22"/>
        <v>1971</v>
      </c>
      <c r="B405" s="15">
        <v>27283600</v>
      </c>
      <c r="C405" s="17">
        <f t="shared" si="20"/>
        <v>27592482.735067606</v>
      </c>
      <c r="D405" s="17" t="e">
        <f>$H$396+$G$396*#REF!+$F$396*A405</f>
        <v>#N/A</v>
      </c>
      <c r="P405" s="15">
        <v>3884841</v>
      </c>
      <c r="Q405" s="15">
        <f t="shared" si="21"/>
        <v>1971</v>
      </c>
      <c r="R405" s="18">
        <v>140400</v>
      </c>
      <c r="S405" s="18">
        <f t="shared" si="23"/>
        <v>232870.27189826965</v>
      </c>
    </row>
    <row r="406" spans="1:19" s="15" customFormat="1" ht="0.75" customHeight="1">
      <c r="A406" s="15">
        <f t="shared" si="22"/>
        <v>1972</v>
      </c>
      <c r="B406" s="15">
        <v>24568300</v>
      </c>
      <c r="C406" s="17">
        <f t="shared" si="20"/>
        <v>28371522.55618429</v>
      </c>
      <c r="D406" s="17" t="e">
        <f>$H$396+$G$396*#REF!+$F$396*A406</f>
        <v>#N/A</v>
      </c>
      <c r="F406" s="15">
        <f aca="true" t="array" ref="F406:G409">LINEST(B396:B430,A396:A430,TRUE,TRUE)</f>
        <v>779039.8211165579</v>
      </c>
      <c r="G406" s="15">
        <v>-1507895004.685668</v>
      </c>
      <c r="P406" s="15">
        <v>3888784</v>
      </c>
      <c r="Q406" s="15">
        <f t="shared" si="21"/>
        <v>1972</v>
      </c>
      <c r="R406" s="18">
        <v>56600</v>
      </c>
      <c r="S406" s="18">
        <f t="shared" si="23"/>
        <v>256473.312002182</v>
      </c>
    </row>
    <row r="407" spans="1:19" s="15" customFormat="1" ht="0.75" customHeight="1">
      <c r="A407" s="15">
        <f t="shared" si="22"/>
        <v>1973</v>
      </c>
      <c r="B407" s="15">
        <v>20652700</v>
      </c>
      <c r="C407" s="17">
        <f t="shared" si="20"/>
        <v>29150562.37730074</v>
      </c>
      <c r="D407" s="17" t="e">
        <f>$H$396+$G$396*#REF!+$F$396*A407</f>
        <v>#N/A</v>
      </c>
      <c r="F407" s="15">
        <v>209602.0728976044</v>
      </c>
      <c r="G407" s="15">
        <v>414807903.7985269</v>
      </c>
      <c r="P407" s="15">
        <v>3892729</v>
      </c>
      <c r="Q407" s="15">
        <f t="shared" si="21"/>
        <v>1973</v>
      </c>
      <c r="R407" s="18">
        <v>265300</v>
      </c>
      <c r="S407" s="18">
        <f t="shared" si="23"/>
        <v>277442.84333992004</v>
      </c>
    </row>
    <row r="408" spans="1:19" s="15" customFormat="1" ht="0.75" customHeight="1">
      <c r="A408" s="15">
        <f t="shared" si="22"/>
        <v>1974</v>
      </c>
      <c r="B408" s="15">
        <v>24650200</v>
      </c>
      <c r="C408" s="17">
        <f t="shared" si="20"/>
        <v>29929602.198417425</v>
      </c>
      <c r="D408" s="17" t="e">
        <f>$H$396+$G$396*#REF!+$F$396*A408</f>
        <v>#N/A</v>
      </c>
      <c r="F408" s="15">
        <v>0.29508684246038647</v>
      </c>
      <c r="G408" s="15">
        <v>12523614.230644919</v>
      </c>
      <c r="P408" s="15">
        <v>3896676</v>
      </c>
      <c r="Q408" s="15">
        <f t="shared" si="21"/>
        <v>1974</v>
      </c>
      <c r="R408" s="18">
        <v>548900</v>
      </c>
      <c r="S408" s="18">
        <f t="shared" si="23"/>
        <v>295778.8659057617</v>
      </c>
    </row>
    <row r="409" spans="1:19" s="15" customFormat="1" ht="0.75" customHeight="1">
      <c r="A409" s="15">
        <f t="shared" si="22"/>
        <v>1975</v>
      </c>
      <c r="B409" s="15">
        <v>24821100</v>
      </c>
      <c r="C409" s="17">
        <f t="shared" si="20"/>
        <v>30708642.019533873</v>
      </c>
      <c r="D409" s="17" t="e">
        <f>$H$396+$G$396*#REF!+$F$396*A409</f>
        <v>#N/A</v>
      </c>
      <c r="F409" s="15">
        <v>13.814277258182006</v>
      </c>
      <c r="G409" s="15">
        <v>33</v>
      </c>
      <c r="P409" s="15">
        <v>3900625</v>
      </c>
      <c r="Q409" s="15">
        <f t="shared" si="21"/>
        <v>1975</v>
      </c>
      <c r="R409" s="18">
        <v>270200</v>
      </c>
      <c r="S409" s="18">
        <f t="shared" si="23"/>
        <v>311481.3797054291</v>
      </c>
    </row>
    <row r="410" spans="1:19" s="15" customFormat="1" ht="0.75" customHeight="1">
      <c r="A410" s="15">
        <f t="shared" si="22"/>
        <v>1976</v>
      </c>
      <c r="B410" s="15">
        <v>20115800</v>
      </c>
      <c r="C410" s="17">
        <f t="shared" si="20"/>
        <v>31487681.84065056</v>
      </c>
      <c r="D410" s="17" t="e">
        <f>$H$396+$G$396*#REF!+$F$396*A410</f>
        <v>#N/A</v>
      </c>
      <c r="P410" s="15">
        <v>3904576</v>
      </c>
      <c r="Q410" s="15">
        <f t="shared" si="21"/>
        <v>1976</v>
      </c>
      <c r="R410" s="18">
        <v>508000</v>
      </c>
      <c r="S410" s="18">
        <f t="shared" si="23"/>
        <v>324550.3847351074</v>
      </c>
    </row>
    <row r="411" spans="1:19" s="15" customFormat="1" ht="0.75" customHeight="1">
      <c r="A411" s="15">
        <f t="shared" si="22"/>
        <v>1977</v>
      </c>
      <c r="B411" s="15">
        <v>21129400</v>
      </c>
      <c r="C411" s="17">
        <f t="shared" si="20"/>
        <v>32266721.661767006</v>
      </c>
      <c r="D411" s="17" t="e">
        <f>$H$396+$G$396*#REF!+$F$396*A411</f>
        <v>#N/A</v>
      </c>
      <c r="P411" s="15">
        <v>3908529</v>
      </c>
      <c r="Q411" s="15">
        <f t="shared" si="21"/>
        <v>1977</v>
      </c>
      <c r="R411" s="18">
        <v>519900</v>
      </c>
      <c r="S411" s="18">
        <f t="shared" si="23"/>
        <v>334985.88099479675</v>
      </c>
    </row>
    <row r="412" spans="1:19" s="15" customFormat="1" ht="0.75" customHeight="1">
      <c r="A412" s="15">
        <f t="shared" si="22"/>
        <v>1978</v>
      </c>
      <c r="B412" s="15">
        <v>16892700</v>
      </c>
      <c r="C412" s="17">
        <f t="shared" si="20"/>
        <v>33045761.48288369</v>
      </c>
      <c r="D412" s="17" t="e">
        <f>$H$396+$G$396*#REF!+$F$396*A412</f>
        <v>#N/A</v>
      </c>
      <c r="P412" s="15">
        <v>3912484</v>
      </c>
      <c r="Q412" s="15">
        <f t="shared" si="21"/>
        <v>1978</v>
      </c>
      <c r="R412" s="18">
        <v>317200</v>
      </c>
      <c r="S412" s="18">
        <f t="shared" si="23"/>
        <v>342787.86848831177</v>
      </c>
    </row>
    <row r="413" spans="1:19" s="15" customFormat="1" ht="0.75" customHeight="1">
      <c r="A413" s="15">
        <f t="shared" si="22"/>
        <v>1979</v>
      </c>
      <c r="B413" s="15">
        <v>24666200</v>
      </c>
      <c r="C413" s="17">
        <f t="shared" si="20"/>
        <v>33824801.30400014</v>
      </c>
      <c r="D413" s="17" t="e">
        <f>$H$396+$G$396*#REF!+$F$396*A413</f>
        <v>#N/A</v>
      </c>
      <c r="P413" s="15">
        <v>3916441</v>
      </c>
      <c r="Q413" s="15">
        <f t="shared" si="21"/>
        <v>1979</v>
      </c>
      <c r="R413" s="18">
        <v>315400</v>
      </c>
      <c r="S413" s="18">
        <f t="shared" si="23"/>
        <v>347956.34721183777</v>
      </c>
    </row>
    <row r="414" spans="1:19" s="15" customFormat="1" ht="0.75" customHeight="1">
      <c r="A414" s="15">
        <f aca="true" t="shared" si="24" ref="A414:A429">A413+1</f>
        <v>1980</v>
      </c>
      <c r="B414" s="15">
        <v>24943534</v>
      </c>
      <c r="C414" s="17">
        <f t="shared" si="20"/>
        <v>34603841.12511659</v>
      </c>
      <c r="D414" s="17" t="e">
        <f>$H$396+$G$396*#REF!+$F$396*A414</f>
        <v>#N/A</v>
      </c>
      <c r="P414" s="15">
        <v>3920400</v>
      </c>
      <c r="Q414" s="15">
        <f t="shared" si="21"/>
        <v>1980</v>
      </c>
      <c r="R414" s="18">
        <v>430832</v>
      </c>
      <c r="S414" s="18">
        <f t="shared" si="23"/>
        <v>350491.31716537476</v>
      </c>
    </row>
    <row r="415" spans="1:19" s="15" customFormat="1" ht="0.75" customHeight="1">
      <c r="A415" s="15">
        <f t="shared" si="24"/>
        <v>1981</v>
      </c>
      <c r="B415" s="15">
        <v>58958422</v>
      </c>
      <c r="C415" s="17">
        <f t="shared" si="20"/>
        <v>35382880.94623327</v>
      </c>
      <c r="D415" s="17" t="e">
        <f>$H$396+$G$396*#REF!+$F$396*A415</f>
        <v>#N/A</v>
      </c>
      <c r="P415" s="15">
        <v>3924361</v>
      </c>
      <c r="Q415" s="15">
        <f t="shared" si="21"/>
        <v>1981</v>
      </c>
      <c r="R415" s="18">
        <v>407022</v>
      </c>
      <c r="S415" s="18">
        <f t="shared" si="23"/>
        <v>350392.7783508301</v>
      </c>
    </row>
    <row r="416" spans="1:19" s="15" customFormat="1" ht="0.75" customHeight="1">
      <c r="A416" s="15">
        <f t="shared" si="24"/>
        <v>1982</v>
      </c>
      <c r="B416" s="15">
        <v>43243515</v>
      </c>
      <c r="C416" s="17">
        <f t="shared" si="20"/>
        <v>36161920.76734972</v>
      </c>
      <c r="D416" s="17" t="e">
        <f>$H$396+$G$396*#REF!+$F$396*A416</f>
        <v>#N/A</v>
      </c>
      <c r="P416" s="15">
        <v>3928324</v>
      </c>
      <c r="Q416" s="15">
        <f t="shared" si="21"/>
        <v>1982</v>
      </c>
      <c r="R416" s="18">
        <v>280433</v>
      </c>
      <c r="S416" s="18">
        <f t="shared" si="23"/>
        <v>347660.7307662964</v>
      </c>
    </row>
    <row r="417" spans="1:19" s="15" customFormat="1" ht="0.75" customHeight="1">
      <c r="A417" s="15">
        <f t="shared" si="24"/>
        <v>1983</v>
      </c>
      <c r="B417" s="15">
        <v>51384953</v>
      </c>
      <c r="C417" s="17">
        <f t="shared" si="20"/>
        <v>36940960.588466406</v>
      </c>
      <c r="D417" s="17" t="e">
        <f>$H$396+$G$396*#REF!+$F$396*A417</f>
        <v>#N/A</v>
      </c>
      <c r="P417" s="15">
        <v>3932289</v>
      </c>
      <c r="Q417" s="15">
        <f t="shared" si="21"/>
        <v>1983</v>
      </c>
      <c r="R417" s="18">
        <v>308816</v>
      </c>
      <c r="S417" s="18">
        <f t="shared" si="23"/>
        <v>342295.1744155884</v>
      </c>
    </row>
    <row r="418" spans="1:19" s="15" customFormat="1" ht="0.75" customHeight="1">
      <c r="A418" s="15">
        <f t="shared" si="24"/>
        <v>1984</v>
      </c>
      <c r="B418" s="15">
        <v>48770764</v>
      </c>
      <c r="C418" s="17">
        <f t="shared" si="20"/>
        <v>37720000.40958285</v>
      </c>
      <c r="D418" s="17" t="e">
        <f>$H$396+$G$396*#REF!+$F$396*A418</f>
        <v>#N/A</v>
      </c>
      <c r="P418" s="15">
        <v>3936256</v>
      </c>
      <c r="Q418" s="15">
        <f t="shared" si="21"/>
        <v>1984</v>
      </c>
      <c r="R418" s="18">
        <v>171080</v>
      </c>
      <c r="S418" s="18">
        <f t="shared" si="23"/>
        <v>334296.10929489136</v>
      </c>
    </row>
    <row r="419" spans="1:19" s="15" customFormat="1" ht="0.75" customHeight="1">
      <c r="A419" s="15">
        <f t="shared" si="24"/>
        <v>1985</v>
      </c>
      <c r="B419" s="15">
        <v>58429390</v>
      </c>
      <c r="C419" s="17">
        <f t="shared" si="20"/>
        <v>38499040.23069954</v>
      </c>
      <c r="D419" s="17" t="e">
        <f>$H$396+$G$396*#REF!+$F$396*A419</f>
        <v>#N/A</v>
      </c>
      <c r="P419" s="15">
        <v>3940225</v>
      </c>
      <c r="Q419" s="15">
        <f t="shared" si="21"/>
        <v>1985</v>
      </c>
      <c r="R419" s="18">
        <v>476636</v>
      </c>
      <c r="S419" s="18">
        <f t="shared" si="23"/>
        <v>323663.5354042053</v>
      </c>
    </row>
    <row r="420" spans="1:19" s="15" customFormat="1" ht="0.75" customHeight="1">
      <c r="A420" s="15">
        <f t="shared" si="24"/>
        <v>1986</v>
      </c>
      <c r="B420" s="15">
        <v>50212116</v>
      </c>
      <c r="C420" s="17">
        <f t="shared" si="20"/>
        <v>39278080.05181599</v>
      </c>
      <c r="D420" s="17" t="e">
        <f>$H$396+$G$396*#REF!+$F$396*A420</f>
        <v>#N/A</v>
      </c>
      <c r="P420" s="15">
        <v>3944196</v>
      </c>
      <c r="Q420" s="15">
        <f t="shared" si="21"/>
        <v>1986</v>
      </c>
      <c r="R420" s="18">
        <v>426164</v>
      </c>
      <c r="S420" s="18">
        <f t="shared" si="23"/>
        <v>310397.4527454376</v>
      </c>
    </row>
    <row r="421" spans="1:19" s="15" customFormat="1" ht="0.75" customHeight="1">
      <c r="A421" s="15">
        <f t="shared" si="24"/>
        <v>1987</v>
      </c>
      <c r="B421" s="15">
        <v>46138456</v>
      </c>
      <c r="C421" s="17">
        <f t="shared" si="20"/>
        <v>40057119.87293267</v>
      </c>
      <c r="D421" s="17" t="e">
        <f>$H$396+$G$396*#REF!+$F$396*A421</f>
        <v>#N/A</v>
      </c>
      <c r="P421" s="15">
        <v>3948169</v>
      </c>
      <c r="Q421" s="15">
        <f t="shared" si="21"/>
        <v>1987</v>
      </c>
      <c r="R421" s="18">
        <v>343919</v>
      </c>
      <c r="S421" s="18">
        <f t="shared" si="23"/>
        <v>294497.86131858826</v>
      </c>
    </row>
    <row r="422" spans="1:19" s="15" customFormat="1" ht="0.75" customHeight="1">
      <c r="A422" s="15">
        <f t="shared" si="24"/>
        <v>1988</v>
      </c>
      <c r="B422" s="15">
        <v>2371132</v>
      </c>
      <c r="C422" s="17">
        <f t="shared" si="20"/>
        <v>40836159.69404912</v>
      </c>
      <c r="D422" s="17" t="e">
        <f>$H$396+$G$396*#REF!+$F$396*A422</f>
        <v>#N/A</v>
      </c>
      <c r="P422" s="15">
        <v>3952144</v>
      </c>
      <c r="Q422" s="15">
        <f t="shared" si="21"/>
        <v>1988</v>
      </c>
      <c r="R422" s="18">
        <v>156931</v>
      </c>
      <c r="S422" s="18">
        <f t="shared" si="23"/>
        <v>275964.7611217499</v>
      </c>
    </row>
    <row r="423" spans="1:19" s="15" customFormat="1" ht="0.75" customHeight="1">
      <c r="A423" s="15">
        <f t="shared" si="24"/>
        <v>1989</v>
      </c>
      <c r="B423" s="15">
        <v>46665412</v>
      </c>
      <c r="C423" s="17">
        <f t="shared" si="20"/>
        <v>41615199.515165806</v>
      </c>
      <c r="D423" s="17" t="e">
        <f>$H$396+$G$396*#REF!+$F$396*A423</f>
        <v>#N/A</v>
      </c>
      <c r="P423" s="15">
        <v>3956121</v>
      </c>
      <c r="Q423" s="15">
        <f t="shared" si="21"/>
        <v>1989</v>
      </c>
      <c r="R423" s="18">
        <v>221872</v>
      </c>
      <c r="S423" s="18">
        <f t="shared" si="23"/>
        <v>254798.15215682983</v>
      </c>
    </row>
    <row r="424" spans="1:19" s="15" customFormat="1" ht="0.75" customHeight="1">
      <c r="A424" s="15">
        <f t="shared" si="24"/>
        <v>1990</v>
      </c>
      <c r="B424" s="15">
        <v>52380980</v>
      </c>
      <c r="C424" s="17">
        <f t="shared" si="20"/>
        <v>42394239.33628225</v>
      </c>
      <c r="D424" s="17" t="e">
        <f>$H$396+$G$396*#REF!+$F$396*A424</f>
        <v>#N/A</v>
      </c>
      <c r="P424" s="15">
        <v>3960100</v>
      </c>
      <c r="Q424" s="15">
        <f t="shared" si="21"/>
        <v>1990</v>
      </c>
      <c r="R424" s="18">
        <v>233634</v>
      </c>
      <c r="S424" s="18">
        <f t="shared" si="23"/>
        <v>230998.03442382812</v>
      </c>
    </row>
    <row r="425" spans="1:19" s="15" customFormat="1" ht="0.75" customHeight="1">
      <c r="A425" s="15">
        <f t="shared" si="24"/>
        <v>1991</v>
      </c>
      <c r="B425" s="15">
        <v>51588777</v>
      </c>
      <c r="C425" s="17">
        <f t="shared" si="20"/>
        <v>43173279.15739894</v>
      </c>
      <c r="D425" s="17" t="e">
        <f>$H$396+$G$396*#REF!+$F$396*A425</f>
        <v>#N/A</v>
      </c>
      <c r="P425" s="15">
        <v>3964081</v>
      </c>
      <c r="Q425" s="15">
        <f t="shared" si="21"/>
        <v>1991</v>
      </c>
      <c r="R425" s="18">
        <v>150261</v>
      </c>
      <c r="S425" s="18">
        <f t="shared" si="23"/>
        <v>204564.40791893005</v>
      </c>
    </row>
    <row r="426" spans="1:19" s="15" customFormat="1" ht="0.75" customHeight="1">
      <c r="A426" s="15">
        <f t="shared" si="24"/>
        <v>1992</v>
      </c>
      <c r="B426" s="15">
        <v>30209452</v>
      </c>
      <c r="C426" s="17">
        <f t="shared" si="20"/>
        <v>43952318.97851539</v>
      </c>
      <c r="D426" s="17" t="e">
        <f>$H$396+$G$396*#REF!+$F$396*A426</f>
        <v>#N/A</v>
      </c>
      <c r="P426" s="15">
        <v>3968064</v>
      </c>
      <c r="Q426" s="15">
        <f t="shared" si="21"/>
        <v>1992</v>
      </c>
      <c r="R426" s="18">
        <v>152867</v>
      </c>
      <c r="S426" s="18">
        <f t="shared" si="23"/>
        <v>175497.27264595032</v>
      </c>
    </row>
    <row r="427" spans="1:19" s="15" customFormat="1" ht="0.75" customHeight="1">
      <c r="A427" s="15">
        <f t="shared" si="24"/>
        <v>1993</v>
      </c>
      <c r="B427" s="15">
        <v>61651559</v>
      </c>
      <c r="C427" s="17">
        <f t="shared" si="20"/>
        <v>44731358.79963207</v>
      </c>
      <c r="D427" s="17" t="e">
        <f>$H$396+$G$396*#REF!+$F$396*A427</f>
        <v>#N/A</v>
      </c>
      <c r="P427" s="15">
        <v>3972049</v>
      </c>
      <c r="Q427" s="15">
        <f t="shared" si="21"/>
        <v>1993</v>
      </c>
      <c r="R427" s="18">
        <v>82833</v>
      </c>
      <c r="S427" s="18">
        <f t="shared" si="23"/>
        <v>143796.62860488892</v>
      </c>
    </row>
    <row r="428" spans="1:19" s="15" customFormat="1" ht="0.75" customHeight="1">
      <c r="A428" s="15">
        <f t="shared" si="24"/>
        <v>1994</v>
      </c>
      <c r="B428" s="15">
        <v>43536529</v>
      </c>
      <c r="C428" s="17">
        <f aca="true" t="shared" si="25" ref="C428:C444">$G$406+$F$406*A428</f>
        <v>45510398.62074852</v>
      </c>
      <c r="D428" s="17" t="e">
        <f>$H$396+$G$396*#REF!+$F$396*A428</f>
        <v>#N/A</v>
      </c>
      <c r="P428" s="15">
        <v>3976036</v>
      </c>
      <c r="Q428" s="15">
        <f t="shared" si="21"/>
        <v>1994</v>
      </c>
      <c r="R428" s="18">
        <v>193122</v>
      </c>
      <c r="S428" s="18">
        <f t="shared" si="23"/>
        <v>109462.47579574585</v>
      </c>
    </row>
    <row r="429" spans="1:19" s="15" customFormat="1" ht="0.75" customHeight="1">
      <c r="A429" s="15">
        <f t="shared" si="24"/>
        <v>1995</v>
      </c>
      <c r="B429" s="17">
        <v>41180571.49</v>
      </c>
      <c r="C429" s="17">
        <f t="shared" si="25"/>
        <v>46289438.44186497</v>
      </c>
      <c r="D429" s="17" t="e">
        <f>$H$396+$G$396*#REF!+$F$396*A429</f>
        <v>#N/A</v>
      </c>
      <c r="P429" s="15">
        <v>3980025</v>
      </c>
      <c r="Q429" s="15">
        <f t="shared" si="21"/>
        <v>1995</v>
      </c>
      <c r="R429" s="18">
        <v>48896</v>
      </c>
      <c r="S429" s="18">
        <f t="shared" si="23"/>
        <v>72494.81421661377</v>
      </c>
    </row>
    <row r="430" spans="1:19" s="15" customFormat="1" ht="0.75" customHeight="1">
      <c r="A430" s="15">
        <f aca="true" t="shared" si="26" ref="A430:A444">A429+1</f>
        <v>1996</v>
      </c>
      <c r="B430" s="17">
        <v>37020583.15</v>
      </c>
      <c r="C430" s="17">
        <f t="shared" si="25"/>
        <v>47068478.26298165</v>
      </c>
      <c r="D430" s="17" t="e">
        <f>$H$396+$G$396*#REF!+$F$396*A430</f>
        <v>#N/A</v>
      </c>
      <c r="P430" s="15">
        <v>3984016</v>
      </c>
      <c r="Q430" s="15">
        <f t="shared" si="21"/>
        <v>1996</v>
      </c>
      <c r="R430" s="18">
        <v>49841</v>
      </c>
      <c r="S430" s="18">
        <f t="shared" si="23"/>
        <v>32893.643869400024</v>
      </c>
    </row>
    <row r="431" spans="1:19" s="15" customFormat="1" ht="0.75" customHeight="1">
      <c r="A431" s="15">
        <f t="shared" si="26"/>
        <v>1997</v>
      </c>
      <c r="C431" s="17">
        <f t="shared" si="25"/>
        <v>47847518.0840981</v>
      </c>
      <c r="D431" s="17" t="e">
        <f>$H$396+$G$396*#REF!+$F$396*A431</f>
        <v>#N/A</v>
      </c>
      <c r="P431" s="15">
        <v>3988009</v>
      </c>
      <c r="Q431" s="15">
        <f t="shared" si="21"/>
        <v>1997</v>
      </c>
      <c r="R431" s="18"/>
      <c r="S431" s="18">
        <f aca="true" t="shared" si="27" ref="S431:S444">IF(($W$396+$V$396*P431+$U$396*Q431)&gt;0,($W$396+$V$396*P431+$U$396*Q431),0)</f>
        <v>0</v>
      </c>
    </row>
    <row r="432" spans="1:19" s="15" customFormat="1" ht="0.75" customHeight="1">
      <c r="A432" s="15">
        <f t="shared" si="26"/>
        <v>1998</v>
      </c>
      <c r="C432" s="17">
        <f t="shared" si="25"/>
        <v>48626557.90521479</v>
      </c>
      <c r="D432" s="17" t="e">
        <f>$H$396+$G$396*#REF!+$F$396*A432</f>
        <v>#N/A</v>
      </c>
      <c r="P432" s="15">
        <v>3992004</v>
      </c>
      <c r="Q432" s="15">
        <f t="shared" si="21"/>
        <v>1998</v>
      </c>
      <c r="R432" s="18"/>
      <c r="S432" s="18">
        <f t="shared" si="27"/>
        <v>0</v>
      </c>
    </row>
    <row r="433" spans="1:19" s="15" customFormat="1" ht="0.75" customHeight="1">
      <c r="A433" s="15">
        <f t="shared" si="26"/>
        <v>1999</v>
      </c>
      <c r="C433" s="17">
        <f t="shared" si="25"/>
        <v>49405597.726331234</v>
      </c>
      <c r="D433" s="17" t="e">
        <f>$H$396+$G$396*#REF!+$F$396*A433</f>
        <v>#N/A</v>
      </c>
      <c r="P433" s="15">
        <v>3996001</v>
      </c>
      <c r="Q433" s="15">
        <f t="shared" si="21"/>
        <v>1999</v>
      </c>
      <c r="R433" s="18"/>
      <c r="S433" s="18">
        <f t="shared" si="27"/>
        <v>0</v>
      </c>
    </row>
    <row r="434" spans="1:19" s="15" customFormat="1" ht="0.75" customHeight="1">
      <c r="A434" s="15">
        <f t="shared" si="26"/>
        <v>2000</v>
      </c>
      <c r="C434" s="17">
        <f t="shared" si="25"/>
        <v>50184637.54744792</v>
      </c>
      <c r="D434" s="17" t="e">
        <f>$H$396+$G$396*#REF!+$F$396*A434</f>
        <v>#N/A</v>
      </c>
      <c r="P434" s="15">
        <v>4000000</v>
      </c>
      <c r="Q434" s="15">
        <f t="shared" si="21"/>
        <v>2000</v>
      </c>
      <c r="R434" s="18"/>
      <c r="S434" s="18">
        <f t="shared" si="27"/>
        <v>0</v>
      </c>
    </row>
    <row r="435" spans="1:19" s="15" customFormat="1" ht="0.75" customHeight="1">
      <c r="A435" s="15">
        <f t="shared" si="26"/>
        <v>2001</v>
      </c>
      <c r="C435" s="17">
        <f t="shared" si="25"/>
        <v>50963677.36856437</v>
      </c>
      <c r="D435" s="17" t="e">
        <f>$H$396+$G$396*#REF!+$F$396*A435</f>
        <v>#N/A</v>
      </c>
      <c r="P435" s="15">
        <v>4004001</v>
      </c>
      <c r="Q435" s="15">
        <f t="shared" si="21"/>
        <v>2001</v>
      </c>
      <c r="R435" s="18"/>
      <c r="S435" s="18">
        <f t="shared" si="27"/>
        <v>0</v>
      </c>
    </row>
    <row r="436" spans="1:19" s="15" customFormat="1" ht="0.75" customHeight="1">
      <c r="A436" s="15">
        <f t="shared" si="26"/>
        <v>2002</v>
      </c>
      <c r="C436" s="17">
        <f t="shared" si="25"/>
        <v>51742717.18968105</v>
      </c>
      <c r="D436" s="17" t="e">
        <f>$H$396+$G$396*#REF!+$F$396*A436</f>
        <v>#N/A</v>
      </c>
      <c r="P436" s="15">
        <v>4008004</v>
      </c>
      <c r="Q436" s="15">
        <f t="shared" si="21"/>
        <v>2002</v>
      </c>
      <c r="R436" s="18"/>
      <c r="S436" s="18">
        <f t="shared" si="27"/>
        <v>0</v>
      </c>
    </row>
    <row r="437" spans="1:19" s="15" customFormat="1" ht="0.75" customHeight="1">
      <c r="A437" s="15">
        <f t="shared" si="26"/>
        <v>2003</v>
      </c>
      <c r="C437" s="17">
        <f t="shared" si="25"/>
        <v>52521757.0107975</v>
      </c>
      <c r="D437" s="17" t="e">
        <f>$H$396+$G$396*#REF!+$F$396*A437</f>
        <v>#N/A</v>
      </c>
      <c r="P437" s="15">
        <v>4012009</v>
      </c>
      <c r="Q437" s="15">
        <f t="shared" si="21"/>
        <v>2003</v>
      </c>
      <c r="R437" s="18"/>
      <c r="S437" s="18">
        <f t="shared" si="27"/>
        <v>0</v>
      </c>
    </row>
    <row r="438" spans="1:19" s="15" customFormat="1" ht="0.75" customHeight="1">
      <c r="A438" s="15">
        <f t="shared" si="26"/>
        <v>2004</v>
      </c>
      <c r="C438" s="17">
        <f t="shared" si="25"/>
        <v>53300796.83191419</v>
      </c>
      <c r="D438" s="17" t="e">
        <f>$H$396+$G$396*#REF!+$F$396*A438</f>
        <v>#N/A</v>
      </c>
      <c r="P438" s="15">
        <v>4016016</v>
      </c>
      <c r="Q438" s="15">
        <f t="shared" si="21"/>
        <v>2004</v>
      </c>
      <c r="R438" s="18"/>
      <c r="S438" s="18">
        <f t="shared" si="27"/>
        <v>0</v>
      </c>
    </row>
    <row r="439" spans="1:19" s="15" customFormat="1" ht="0.75" customHeight="1">
      <c r="A439" s="15">
        <f t="shared" si="26"/>
        <v>2005</v>
      </c>
      <c r="C439" s="17">
        <f t="shared" si="25"/>
        <v>54079836.653030634</v>
      </c>
      <c r="D439" s="17" t="e">
        <f>$H$396+$G$396*#REF!+$F$396*A439</f>
        <v>#N/A</v>
      </c>
      <c r="P439" s="15">
        <v>4020025</v>
      </c>
      <c r="Q439" s="15">
        <f t="shared" si="21"/>
        <v>2005</v>
      </c>
      <c r="R439" s="18"/>
      <c r="S439" s="18">
        <f t="shared" si="27"/>
        <v>0</v>
      </c>
    </row>
    <row r="440" spans="1:19" s="15" customFormat="1" ht="0.75" customHeight="1">
      <c r="A440" s="15">
        <f t="shared" si="26"/>
        <v>2006</v>
      </c>
      <c r="C440" s="17">
        <f t="shared" si="25"/>
        <v>54858876.47414732</v>
      </c>
      <c r="D440" s="17" t="e">
        <f>$H$396+$G$396*#REF!+$F$396*A440</f>
        <v>#N/A</v>
      </c>
      <c r="P440" s="15">
        <v>4024036</v>
      </c>
      <c r="Q440" s="15">
        <f t="shared" si="21"/>
        <v>2006</v>
      </c>
      <c r="R440" s="18"/>
      <c r="S440" s="18">
        <f t="shared" si="27"/>
        <v>0</v>
      </c>
    </row>
    <row r="441" spans="1:19" s="15" customFormat="1" ht="0.75" customHeight="1">
      <c r="A441" s="15">
        <f t="shared" si="26"/>
        <v>2007</v>
      </c>
      <c r="C441" s="17">
        <f t="shared" si="25"/>
        <v>55637916.29526377</v>
      </c>
      <c r="D441" s="17" t="e">
        <f>$H$396+$G$396*#REF!+$F$396*A441</f>
        <v>#N/A</v>
      </c>
      <c r="P441" s="15">
        <v>4028049</v>
      </c>
      <c r="Q441" s="15">
        <f t="shared" si="21"/>
        <v>2007</v>
      </c>
      <c r="R441" s="18"/>
      <c r="S441" s="18">
        <f t="shared" si="27"/>
        <v>0</v>
      </c>
    </row>
    <row r="442" spans="1:19" s="15" customFormat="1" ht="0.75" customHeight="1">
      <c r="A442" s="15">
        <f t="shared" si="26"/>
        <v>2008</v>
      </c>
      <c r="C442" s="17">
        <f t="shared" si="25"/>
        <v>56416956.116380215</v>
      </c>
      <c r="D442" s="17" t="e">
        <f>$H$396+$G$396*#REF!+$F$396*A442</f>
        <v>#N/A</v>
      </c>
      <c r="P442" s="15">
        <v>4032064</v>
      </c>
      <c r="Q442" s="15">
        <f t="shared" si="21"/>
        <v>2008</v>
      </c>
      <c r="R442" s="18"/>
      <c r="S442" s="18">
        <f t="shared" si="27"/>
        <v>0</v>
      </c>
    </row>
    <row r="443" spans="1:19" s="15" customFormat="1" ht="0.75" customHeight="1">
      <c r="A443" s="15">
        <f t="shared" si="26"/>
        <v>2009</v>
      </c>
      <c r="C443" s="17">
        <f t="shared" si="25"/>
        <v>57195995.9374969</v>
      </c>
      <c r="D443" s="17" t="e">
        <f>$H$396+$G$396*#REF!+$F$396*A443</f>
        <v>#N/A</v>
      </c>
      <c r="P443" s="15">
        <v>4036081</v>
      </c>
      <c r="Q443" s="15">
        <f t="shared" si="21"/>
        <v>2009</v>
      </c>
      <c r="R443" s="18"/>
      <c r="S443" s="18">
        <f t="shared" si="27"/>
        <v>0</v>
      </c>
    </row>
    <row r="444" spans="1:19" s="15" customFormat="1" ht="0.75" customHeight="1">
      <c r="A444" s="15">
        <f t="shared" si="26"/>
        <v>2010</v>
      </c>
      <c r="C444" s="17">
        <f t="shared" si="25"/>
        <v>57975035.75861335</v>
      </c>
      <c r="D444" s="17" t="e">
        <f>$H$396+$G$396*#REF!+$F$396*A444</f>
        <v>#N/A</v>
      </c>
      <c r="P444" s="15">
        <v>4040100</v>
      </c>
      <c r="Q444" s="15">
        <f t="shared" si="21"/>
        <v>2010</v>
      </c>
      <c r="R444" s="18"/>
      <c r="S444" s="18">
        <f t="shared" si="27"/>
        <v>0</v>
      </c>
    </row>
    <row r="445" s="15" customFormat="1" ht="0.75" customHeight="1"/>
    <row r="446" s="15" customFormat="1" ht="0.75" customHeight="1"/>
    <row r="447" s="15" customFormat="1" ht="0.75" customHeight="1"/>
    <row r="448" s="15" customFormat="1" ht="0.75" customHeight="1"/>
    <row r="449" s="15" customFormat="1" ht="0.75" customHeight="1"/>
    <row r="450" s="15" customFormat="1" ht="0.75" customHeight="1"/>
    <row r="451" s="15" customFormat="1" ht="0.75" customHeight="1"/>
    <row r="452" s="15" customFormat="1" ht="0.75" customHeight="1"/>
    <row r="453" s="15" customFormat="1" ht="0.75" customHeight="1"/>
    <row r="454" s="15" customFormat="1" ht="0.75" customHeight="1"/>
    <row r="455" s="15" customFormat="1" ht="0.75" customHeight="1"/>
    <row r="456" spans="2:18" s="15" customFormat="1" ht="0.75" customHeight="1">
      <c r="B456" s="3" t="s">
        <v>0</v>
      </c>
      <c r="R456" s="3" t="s">
        <v>6</v>
      </c>
    </row>
    <row r="457" spans="2:19" s="15" customFormat="1" ht="0.75" customHeight="1">
      <c r="B457" s="16" t="s">
        <v>18</v>
      </c>
      <c r="C457" s="15" t="s">
        <v>19</v>
      </c>
      <c r="R457" s="16" t="s">
        <v>18</v>
      </c>
      <c r="S457" s="15" t="s">
        <v>19</v>
      </c>
    </row>
    <row r="458" spans="1:23" s="15" customFormat="1" ht="0.75" customHeight="1">
      <c r="A458" s="15">
        <v>1962</v>
      </c>
      <c r="B458" s="15">
        <v>2378100</v>
      </c>
      <c r="C458" s="17" t="e">
        <f>$G$458+$F$458*#REF!+$E$458*A458</f>
        <v>#N/A</v>
      </c>
      <c r="E458" s="15">
        <f aca="true" t="array" ref="E458:G462">LINEST(B458:B492,A458:A492,TRUE,TRUE)</f>
        <v>-78583.68599429684</v>
      </c>
      <c r="F458" s="15">
        <v>156471212.21128488</v>
      </c>
      <c r="G458" s="15" t="e">
        <v>#N/A</v>
      </c>
      <c r="P458" s="15">
        <v>3849444</v>
      </c>
      <c r="Q458" s="15">
        <v>1962</v>
      </c>
      <c r="R458" s="18">
        <v>715000</v>
      </c>
      <c r="S458" s="18">
        <f aca="true" t="shared" si="28" ref="S458:S489">IF(($W$458+$V$458*P458+$U$458*Q458)&gt;0,($W$458+$V$458*P458+$U$458*Q458),0)</f>
        <v>475755.72697257996</v>
      </c>
      <c r="U458" s="15">
        <f aca="true" t="array" ref="U458:W462">LINEST(R458:R492,P458:Q492,TRUE,TRUE)</f>
        <v>1527250.9655029378</v>
      </c>
      <c r="V458" s="15">
        <v>-389.4261361860987</v>
      </c>
      <c r="W458" s="15">
        <v>-1496916535.205031</v>
      </c>
    </row>
    <row r="459" spans="1:23" s="15" customFormat="1" ht="0.75" customHeight="1">
      <c r="A459" s="15">
        <f>A458+1</f>
        <v>1963</v>
      </c>
      <c r="B459" s="15">
        <v>1465900</v>
      </c>
      <c r="C459" s="17" t="e">
        <f>$G$458+$F$458*#REF!+$E$458*A459</f>
        <v>#N/A</v>
      </c>
      <c r="E459" s="15">
        <v>12394.176104818318</v>
      </c>
      <c r="F459" s="15">
        <v>24528393.914601583</v>
      </c>
      <c r="G459" s="15" t="e">
        <v>#N/A</v>
      </c>
      <c r="P459" s="15">
        <v>3853369</v>
      </c>
      <c r="Q459" s="15">
        <f aca="true" t="shared" si="29" ref="Q459:Q506">Q458+1</f>
        <v>1963</v>
      </c>
      <c r="R459" s="18">
        <v>550400</v>
      </c>
      <c r="S459" s="18">
        <f t="shared" si="28"/>
        <v>474509.10794496536</v>
      </c>
      <c r="U459" s="15">
        <v>2979611.516542437</v>
      </c>
      <c r="V459" s="15">
        <v>752.8054005779622</v>
      </c>
      <c r="W459" s="15">
        <v>2948271790.301483</v>
      </c>
    </row>
    <row r="460" spans="1:23" s="15" customFormat="1" ht="0.75" customHeight="1">
      <c r="A460" s="15">
        <f aca="true" t="shared" si="30" ref="A460:A475">A459+1</f>
        <v>1964</v>
      </c>
      <c r="B460" s="15">
        <v>1313700</v>
      </c>
      <c r="C460" s="17" t="e">
        <f>$G$458+$F$458*#REF!+$E$458*A460</f>
        <v>#N/A</v>
      </c>
      <c r="E460" s="15">
        <v>0.5491822735798604</v>
      </c>
      <c r="F460" s="15">
        <v>740545.539925316</v>
      </c>
      <c r="G460" s="15" t="e">
        <v>#N/A</v>
      </c>
      <c r="P460" s="15">
        <v>3857296</v>
      </c>
      <c r="Q460" s="15">
        <f t="shared" si="29"/>
        <v>1964</v>
      </c>
      <c r="R460" s="18">
        <v>557500</v>
      </c>
      <c r="S460" s="18">
        <f t="shared" si="28"/>
        <v>472483.63664484024</v>
      </c>
      <c r="U460" s="15">
        <v>0.1251067695504457</v>
      </c>
      <c r="V460" s="15">
        <v>405816.0547182728</v>
      </c>
      <c r="W460" s="15" t="e">
        <v>#N/A</v>
      </c>
    </row>
    <row r="461" spans="1:23" s="15" customFormat="1" ht="0.75" customHeight="1">
      <c r="A461" s="15">
        <f t="shared" si="30"/>
        <v>1965</v>
      </c>
      <c r="B461" s="15">
        <v>2091700</v>
      </c>
      <c r="C461" s="17" t="e">
        <f>$G$458+$F$458*#REF!+$E$458*A461</f>
        <v>#N/A</v>
      </c>
      <c r="E461" s="15">
        <v>40.20031592822872</v>
      </c>
      <c r="F461" s="15">
        <v>33</v>
      </c>
      <c r="G461" s="15" t="e">
        <v>#N/A</v>
      </c>
      <c r="P461" s="15">
        <v>3861225</v>
      </c>
      <c r="Q461" s="15">
        <f t="shared" si="29"/>
        <v>1965</v>
      </c>
      <c r="R461" s="18">
        <v>733900</v>
      </c>
      <c r="S461" s="18">
        <f t="shared" si="28"/>
        <v>469679.3130726814</v>
      </c>
      <c r="U461" s="15">
        <v>2.2879458237190557</v>
      </c>
      <c r="V461" s="15">
        <v>32</v>
      </c>
      <c r="W461" s="15" t="e">
        <v>#N/A</v>
      </c>
    </row>
    <row r="462" spans="1:23" s="15" customFormat="1" ht="0.75" customHeight="1">
      <c r="A462" s="15">
        <f t="shared" si="30"/>
        <v>1966</v>
      </c>
      <c r="B462" s="15">
        <v>1433000</v>
      </c>
      <c r="C462" s="17" t="e">
        <f>$G$458+$F$458*#REF!+$E$458*A462</f>
        <v>#N/A</v>
      </c>
      <c r="E462" s="15">
        <v>22046162664944.004</v>
      </c>
      <c r="F462" s="15">
        <v>18097453991208.168</v>
      </c>
      <c r="G462" s="15" t="e">
        <v>#N/A</v>
      </c>
      <c r="P462" s="15">
        <v>3865156</v>
      </c>
      <c r="Q462" s="15">
        <f t="shared" si="29"/>
        <v>1966</v>
      </c>
      <c r="R462" s="18">
        <v>629600</v>
      </c>
      <c r="S462" s="18">
        <f t="shared" si="28"/>
        <v>466096.1372284889</v>
      </c>
      <c r="U462" s="15">
        <v>753588358919.6367</v>
      </c>
      <c r="V462" s="15">
        <v>5269973448547.336</v>
      </c>
      <c r="W462" s="15" t="e">
        <v>#N/A</v>
      </c>
    </row>
    <row r="463" spans="1:19" s="15" customFormat="1" ht="0.75" customHeight="1">
      <c r="A463" s="15">
        <f t="shared" si="30"/>
        <v>1967</v>
      </c>
      <c r="B463" s="15">
        <v>2337000</v>
      </c>
      <c r="C463" s="17" t="e">
        <f>$G$458+$F$458*#REF!+$E$458*A463</f>
        <v>#N/A</v>
      </c>
      <c r="P463" s="15">
        <v>3869089</v>
      </c>
      <c r="Q463" s="15">
        <f t="shared" si="29"/>
        <v>1967</v>
      </c>
      <c r="R463" s="18">
        <v>439200</v>
      </c>
      <c r="S463" s="18">
        <f t="shared" si="28"/>
        <v>461734.10911130905</v>
      </c>
    </row>
    <row r="464" spans="1:19" s="15" customFormat="1" ht="0.75" customHeight="1">
      <c r="A464" s="15">
        <f t="shared" si="30"/>
        <v>1968</v>
      </c>
      <c r="B464" s="15">
        <v>3963300</v>
      </c>
      <c r="C464" s="17" t="e">
        <f>$G$458+$F$458*#REF!+$E$458*A464</f>
        <v>#N/A</v>
      </c>
      <c r="P464" s="15">
        <v>3873024</v>
      </c>
      <c r="Q464" s="15">
        <f t="shared" si="29"/>
        <v>1968</v>
      </c>
      <c r="R464" s="18">
        <v>1600</v>
      </c>
      <c r="S464" s="18">
        <f t="shared" si="28"/>
        <v>456593.2287220955</v>
      </c>
    </row>
    <row r="465" spans="1:19" s="15" customFormat="1" ht="0.75" customHeight="1">
      <c r="A465" s="15">
        <f t="shared" si="30"/>
        <v>1969</v>
      </c>
      <c r="B465" s="15">
        <v>3457800</v>
      </c>
      <c r="C465" s="17" t="e">
        <f>$G$458+$F$458*#REF!+$E$458*A465</f>
        <v>#N/A</v>
      </c>
      <c r="P465" s="15">
        <v>3876961</v>
      </c>
      <c r="Q465" s="15">
        <f t="shared" si="29"/>
        <v>1969</v>
      </c>
      <c r="R465" s="18">
        <v>2800</v>
      </c>
      <c r="S465" s="18">
        <f t="shared" si="28"/>
        <v>450673.49605989456</v>
      </c>
    </row>
    <row r="466" spans="1:19" s="15" customFormat="1" ht="0.75" customHeight="1">
      <c r="A466" s="15">
        <f t="shared" si="30"/>
        <v>1970</v>
      </c>
      <c r="B466" s="15">
        <v>2064600</v>
      </c>
      <c r="C466" s="17" t="e">
        <f>$G$458+$F$458*#REF!+$E$458*A466</f>
        <v>#N/A</v>
      </c>
      <c r="P466" s="15">
        <v>3880900</v>
      </c>
      <c r="Q466" s="15">
        <f t="shared" si="29"/>
        <v>1970</v>
      </c>
      <c r="R466" s="18">
        <v>6400</v>
      </c>
      <c r="S466" s="18">
        <f t="shared" si="28"/>
        <v>443974.91112565994</v>
      </c>
    </row>
    <row r="467" spans="1:19" s="15" customFormat="1" ht="0.75" customHeight="1">
      <c r="A467" s="15">
        <f t="shared" si="30"/>
        <v>1971</v>
      </c>
      <c r="B467" s="15">
        <v>2811200</v>
      </c>
      <c r="C467" s="17" t="e">
        <f>$G$458+$F$458*#REF!+$E$458*A467</f>
        <v>#N/A</v>
      </c>
      <c r="P467" s="15">
        <v>3884841</v>
      </c>
      <c r="Q467" s="15">
        <f t="shared" si="29"/>
        <v>1971</v>
      </c>
      <c r="R467" s="18">
        <v>2900</v>
      </c>
      <c r="S467" s="18">
        <f t="shared" si="28"/>
        <v>436497.47391986847</v>
      </c>
    </row>
    <row r="468" spans="1:19" s="15" customFormat="1" ht="0.75" customHeight="1">
      <c r="A468" s="15">
        <f t="shared" si="30"/>
        <v>1972</v>
      </c>
      <c r="B468" s="15">
        <v>1689800</v>
      </c>
      <c r="C468" s="17" t="e">
        <f>$G$458+$F$458*#REF!+$E$458*A468</f>
        <v>#N/A</v>
      </c>
      <c r="P468" s="15">
        <v>3888784</v>
      </c>
      <c r="Q468" s="15">
        <f t="shared" si="29"/>
        <v>1972</v>
      </c>
      <c r="R468" s="18">
        <v>8700</v>
      </c>
      <c r="S468" s="18">
        <f t="shared" si="28"/>
        <v>428241.1844406128</v>
      </c>
    </row>
    <row r="469" spans="1:19" s="15" customFormat="1" ht="0.75" customHeight="1">
      <c r="A469" s="15">
        <f t="shared" si="30"/>
        <v>1973</v>
      </c>
      <c r="B469" s="15">
        <v>2030800</v>
      </c>
      <c r="C469" s="17" t="e">
        <f>$G$458+$F$458*#REF!+$E$458*A469</f>
        <v>#N/A</v>
      </c>
      <c r="P469" s="15">
        <v>3892729</v>
      </c>
      <c r="Q469" s="15">
        <f t="shared" si="29"/>
        <v>1973</v>
      </c>
      <c r="R469" s="18">
        <v>15800</v>
      </c>
      <c r="S469" s="18">
        <f t="shared" si="28"/>
        <v>419206.04268980026</v>
      </c>
    </row>
    <row r="470" spans="1:19" s="15" customFormat="1" ht="0.75" customHeight="1">
      <c r="A470" s="15">
        <f t="shared" si="30"/>
        <v>1974</v>
      </c>
      <c r="B470" s="15">
        <v>1388200</v>
      </c>
      <c r="C470" s="17" t="e">
        <f>$G$458+$F$458*#REF!+$E$458*A470</f>
        <v>#N/A</v>
      </c>
      <c r="P470" s="15">
        <v>3896676</v>
      </c>
      <c r="Q470" s="15">
        <f t="shared" si="29"/>
        <v>1974</v>
      </c>
      <c r="R470" s="18">
        <v>708600</v>
      </c>
      <c r="S470" s="18">
        <f t="shared" si="28"/>
        <v>409392.04866600037</v>
      </c>
    </row>
    <row r="471" spans="1:19" s="15" customFormat="1" ht="0.75" customHeight="1">
      <c r="A471" s="15">
        <f t="shared" si="30"/>
        <v>1975</v>
      </c>
      <c r="B471" s="15">
        <v>718300</v>
      </c>
      <c r="C471" s="17" t="e">
        <f>$G$458+$F$458*#REF!+$E$458*A471</f>
        <v>#N/A</v>
      </c>
      <c r="P471" s="15">
        <v>3900625</v>
      </c>
      <c r="Q471" s="15">
        <f t="shared" si="29"/>
        <v>1975</v>
      </c>
      <c r="R471" s="18">
        <v>892600</v>
      </c>
      <c r="S471" s="18">
        <f t="shared" si="28"/>
        <v>398799.2023701668</v>
      </c>
    </row>
    <row r="472" spans="1:19" s="15" customFormat="1" ht="0.75" customHeight="1">
      <c r="A472" s="15">
        <f t="shared" si="30"/>
        <v>1976</v>
      </c>
      <c r="B472" s="15">
        <v>125000</v>
      </c>
      <c r="C472" s="17" t="e">
        <f>$G$458+$F$458*#REF!+$E$458*A472</f>
        <v>#N/A</v>
      </c>
      <c r="P472" s="15">
        <v>3904576</v>
      </c>
      <c r="Q472" s="15">
        <f t="shared" si="29"/>
        <v>1976</v>
      </c>
      <c r="R472" s="18">
        <v>696300</v>
      </c>
      <c r="S472" s="18">
        <f t="shared" si="28"/>
        <v>387427.5038013458</v>
      </c>
    </row>
    <row r="473" spans="1:19" s="15" customFormat="1" ht="0.75" customHeight="1">
      <c r="A473" s="15">
        <f t="shared" si="30"/>
        <v>1977</v>
      </c>
      <c r="B473" s="15">
        <v>101300</v>
      </c>
      <c r="C473" s="17" t="e">
        <f>$G$458+$F$458*#REF!+$E$458*A473</f>
        <v>#N/A</v>
      </c>
      <c r="P473" s="15">
        <v>3908529</v>
      </c>
      <c r="Q473" s="15">
        <f t="shared" si="29"/>
        <v>1977</v>
      </c>
      <c r="R473" s="18">
        <v>7900</v>
      </c>
      <c r="S473" s="18">
        <f t="shared" si="28"/>
        <v>375276.952960968</v>
      </c>
    </row>
    <row r="474" spans="1:19" s="15" customFormat="1" ht="0.75" customHeight="1">
      <c r="A474" s="15">
        <f t="shared" si="30"/>
        <v>1978</v>
      </c>
      <c r="B474" s="15">
        <v>199600</v>
      </c>
      <c r="C474" s="17" t="e">
        <f>$G$458+$F$458*#REF!+$E$458*A474</f>
        <v>#N/A</v>
      </c>
      <c r="P474" s="15">
        <v>3912484</v>
      </c>
      <c r="Q474" s="15">
        <f t="shared" si="29"/>
        <v>1978</v>
      </c>
      <c r="R474" s="18">
        <v>676200</v>
      </c>
      <c r="S474" s="18">
        <f t="shared" si="28"/>
        <v>362347.5498480797</v>
      </c>
    </row>
    <row r="475" spans="1:19" s="15" customFormat="1" ht="0.75" customHeight="1">
      <c r="A475" s="15">
        <f t="shared" si="30"/>
        <v>1979</v>
      </c>
      <c r="B475" s="15">
        <v>143200</v>
      </c>
      <c r="C475" s="17" t="e">
        <f>$G$458+$F$458*#REF!+$E$458*A475</f>
        <v>#N/A</v>
      </c>
      <c r="P475" s="15">
        <v>3916441</v>
      </c>
      <c r="Q475" s="15">
        <f t="shared" si="29"/>
        <v>1979</v>
      </c>
      <c r="R475" s="18">
        <v>1712200</v>
      </c>
      <c r="S475" s="18">
        <f t="shared" si="28"/>
        <v>348639.2944626808</v>
      </c>
    </row>
    <row r="476" spans="1:19" s="15" customFormat="1" ht="0.75" customHeight="1">
      <c r="A476" s="15">
        <f aca="true" t="shared" si="31" ref="A476:A491">A475+1</f>
        <v>1980</v>
      </c>
      <c r="B476" s="15">
        <v>184861</v>
      </c>
      <c r="C476" s="17" t="e">
        <f>$G$458+$F$458*#REF!+$E$458*A476</f>
        <v>#N/A</v>
      </c>
      <c r="P476" s="15">
        <v>3920400</v>
      </c>
      <c r="Q476" s="15">
        <f t="shared" si="29"/>
        <v>1980</v>
      </c>
      <c r="R476" s="18">
        <v>1323798</v>
      </c>
      <c r="S476" s="18">
        <f t="shared" si="28"/>
        <v>334152.1868047714</v>
      </c>
    </row>
    <row r="477" spans="1:19" s="15" customFormat="1" ht="0.75" customHeight="1">
      <c r="A477" s="15">
        <f t="shared" si="31"/>
        <v>1981</v>
      </c>
      <c r="B477" s="15">
        <v>82101</v>
      </c>
      <c r="C477" s="17" t="e">
        <f>$G$458+$F$458*#REF!+$E$458*A477</f>
        <v>#N/A</v>
      </c>
      <c r="P477" s="15">
        <v>3924361</v>
      </c>
      <c r="Q477" s="15">
        <f t="shared" si="29"/>
        <v>1981</v>
      </c>
      <c r="R477" s="18">
        <v>284812</v>
      </c>
      <c r="S477" s="18">
        <f t="shared" si="28"/>
        <v>318886.2268743515</v>
      </c>
    </row>
    <row r="478" spans="1:19" s="15" customFormat="1" ht="0.75" customHeight="1">
      <c r="A478" s="15">
        <f t="shared" si="31"/>
        <v>1982</v>
      </c>
      <c r="B478" s="15">
        <v>109946</v>
      </c>
      <c r="C478" s="17" t="e">
        <f>$G$458+$F$458*#REF!+$E$458*A478</f>
        <v>#N/A</v>
      </c>
      <c r="P478" s="15">
        <v>3928324</v>
      </c>
      <c r="Q478" s="15">
        <f t="shared" si="29"/>
        <v>1982</v>
      </c>
      <c r="R478" s="18">
        <v>3473</v>
      </c>
      <c r="S478" s="18">
        <f t="shared" si="28"/>
        <v>302841.4146718979</v>
      </c>
    </row>
    <row r="479" spans="1:19" s="15" customFormat="1" ht="0.75" customHeight="1">
      <c r="A479" s="15">
        <f t="shared" si="31"/>
        <v>1983</v>
      </c>
      <c r="B479" s="15">
        <v>148221</v>
      </c>
      <c r="C479" s="17" t="e">
        <f>$G$458+$F$458*#REF!+$E$458*A479</f>
        <v>#N/A</v>
      </c>
      <c r="P479" s="15">
        <v>3932289</v>
      </c>
      <c r="Q479" s="15">
        <f t="shared" si="29"/>
        <v>1983</v>
      </c>
      <c r="R479" s="18">
        <v>29218</v>
      </c>
      <c r="S479" s="18">
        <f t="shared" si="28"/>
        <v>286017.75019693375</v>
      </c>
    </row>
    <row r="480" spans="1:19" s="15" customFormat="1" ht="0.75" customHeight="1">
      <c r="A480" s="15">
        <f t="shared" si="31"/>
        <v>1984</v>
      </c>
      <c r="B480" s="15">
        <v>132747</v>
      </c>
      <c r="C480" s="17" t="e">
        <f>$G$458+$F$458*#REF!+$E$458*A480</f>
        <v>#N/A</v>
      </c>
      <c r="P480" s="15">
        <v>3936256</v>
      </c>
      <c r="Q480" s="15">
        <f t="shared" si="29"/>
        <v>1984</v>
      </c>
      <c r="R480" s="18">
        <v>68769</v>
      </c>
      <c r="S480" s="18">
        <f t="shared" si="28"/>
        <v>268415.2334494591</v>
      </c>
    </row>
    <row r="481" spans="1:19" s="15" customFormat="1" ht="0.75" customHeight="1">
      <c r="A481" s="15">
        <f t="shared" si="31"/>
        <v>1985</v>
      </c>
      <c r="B481" s="15">
        <v>183824</v>
      </c>
      <c r="C481" s="17" t="e">
        <f>$G$458+$F$458*#REF!+$E$458*A481</f>
        <v>#N/A</v>
      </c>
      <c r="P481" s="15">
        <v>3940225</v>
      </c>
      <c r="Q481" s="15">
        <f t="shared" si="29"/>
        <v>1985</v>
      </c>
      <c r="R481" s="18">
        <v>40393</v>
      </c>
      <c r="S481" s="18">
        <f t="shared" si="28"/>
        <v>250033.8644299507</v>
      </c>
    </row>
    <row r="482" spans="1:19" s="15" customFormat="1" ht="0.75" customHeight="1">
      <c r="A482" s="15">
        <f t="shared" si="31"/>
        <v>1986</v>
      </c>
      <c r="B482" s="15">
        <v>250522</v>
      </c>
      <c r="C482" s="17" t="e">
        <f>$G$458+$F$458*#REF!+$E$458*A482</f>
        <v>#N/A</v>
      </c>
      <c r="P482" s="15">
        <v>3944196</v>
      </c>
      <c r="Q482" s="15">
        <f t="shared" si="29"/>
        <v>1986</v>
      </c>
      <c r="R482" s="18">
        <v>13840</v>
      </c>
      <c r="S482" s="18">
        <f t="shared" si="28"/>
        <v>230873.64313793182</v>
      </c>
    </row>
    <row r="483" spans="1:19" s="15" customFormat="1" ht="0.75" customHeight="1">
      <c r="A483" s="15">
        <f t="shared" si="31"/>
        <v>1987</v>
      </c>
      <c r="B483" s="15">
        <v>754160</v>
      </c>
      <c r="C483" s="17" t="e">
        <f>$G$458+$F$458*#REF!+$E$458*A483</f>
        <v>#N/A</v>
      </c>
      <c r="P483" s="15">
        <v>3948169</v>
      </c>
      <c r="Q483" s="15">
        <f t="shared" si="29"/>
        <v>1987</v>
      </c>
      <c r="R483" s="18">
        <v>24531</v>
      </c>
      <c r="S483" s="18">
        <f t="shared" si="28"/>
        <v>210934.56957387924</v>
      </c>
    </row>
    <row r="484" spans="1:19" s="15" customFormat="1" ht="0.75" customHeight="1">
      <c r="A484" s="15">
        <f t="shared" si="31"/>
        <v>1988</v>
      </c>
      <c r="B484" s="15">
        <v>496125</v>
      </c>
      <c r="C484" s="17" t="e">
        <f>$G$458+$F$458*#REF!+$E$458*A484</f>
        <v>#N/A</v>
      </c>
      <c r="P484" s="15">
        <v>3952144</v>
      </c>
      <c r="Q484" s="15">
        <f t="shared" si="29"/>
        <v>1988</v>
      </c>
      <c r="R484" s="18">
        <v>8306</v>
      </c>
      <c r="S484" s="18">
        <f t="shared" si="28"/>
        <v>190216.64373636246</v>
      </c>
    </row>
    <row r="485" spans="1:19" s="15" customFormat="1" ht="0.75" customHeight="1">
      <c r="A485" s="15">
        <f t="shared" si="31"/>
        <v>1989</v>
      </c>
      <c r="B485" s="15">
        <v>188302</v>
      </c>
      <c r="C485" s="17" t="e">
        <f>$G$458+$F$458*#REF!+$E$458*A485</f>
        <v>#N/A</v>
      </c>
      <c r="P485" s="15">
        <v>3956121</v>
      </c>
      <c r="Q485" s="15">
        <f t="shared" si="29"/>
        <v>1989</v>
      </c>
      <c r="R485" s="18">
        <v>64187</v>
      </c>
      <c r="S485" s="18">
        <f t="shared" si="28"/>
        <v>168719.86562728882</v>
      </c>
    </row>
    <row r="486" spans="1:19" s="15" customFormat="1" ht="0.75" customHeight="1">
      <c r="A486" s="15">
        <f t="shared" si="31"/>
        <v>1990</v>
      </c>
      <c r="B486" s="15">
        <v>207552</v>
      </c>
      <c r="C486" s="17" t="e">
        <f>$G$458+$F$458*#REF!+$E$458*A486</f>
        <v>#N/A</v>
      </c>
      <c r="P486" s="15">
        <v>3960100</v>
      </c>
      <c r="Q486" s="15">
        <f t="shared" si="29"/>
        <v>1990</v>
      </c>
      <c r="R486" s="18">
        <v>16316</v>
      </c>
      <c r="S486" s="18">
        <f t="shared" si="28"/>
        <v>146444.23524570465</v>
      </c>
    </row>
    <row r="487" spans="1:19" s="15" customFormat="1" ht="0.75" customHeight="1">
      <c r="A487" s="15">
        <f t="shared" si="31"/>
        <v>1991</v>
      </c>
      <c r="B487" s="15">
        <v>158812</v>
      </c>
      <c r="C487" s="17" t="e">
        <f>$G$458+$F$458*#REF!+$E$458*A487</f>
        <v>#N/A</v>
      </c>
      <c r="P487" s="15">
        <v>3964081</v>
      </c>
      <c r="Q487" s="15">
        <f t="shared" si="29"/>
        <v>1991</v>
      </c>
      <c r="R487" s="18">
        <v>11740</v>
      </c>
      <c r="S487" s="18">
        <f t="shared" si="28"/>
        <v>123389.75259208679</v>
      </c>
    </row>
    <row r="488" spans="1:19" s="15" customFormat="1" ht="0.75" customHeight="1">
      <c r="A488" s="15">
        <f t="shared" si="31"/>
        <v>1992</v>
      </c>
      <c r="B488" s="15">
        <v>258177</v>
      </c>
      <c r="C488" s="17" t="e">
        <f>$G$458+$F$458*#REF!+$E$458*A488</f>
        <v>#N/A</v>
      </c>
      <c r="P488" s="15">
        <v>3968064</v>
      </c>
      <c r="Q488" s="15">
        <f t="shared" si="29"/>
        <v>1992</v>
      </c>
      <c r="R488" s="18">
        <v>32798</v>
      </c>
      <c r="S488" s="18">
        <f t="shared" si="28"/>
        <v>99556.4176659584</v>
      </c>
    </row>
    <row r="489" spans="1:19" s="15" customFormat="1" ht="0.75" customHeight="1">
      <c r="A489" s="15">
        <f t="shared" si="31"/>
        <v>1993</v>
      </c>
      <c r="B489" s="15">
        <v>157733</v>
      </c>
      <c r="C489" s="17" t="e">
        <f>$G$458+$F$458*#REF!+$E$458*A489</f>
        <v>#N/A</v>
      </c>
      <c r="P489" s="15">
        <v>3972049</v>
      </c>
      <c r="Q489" s="15">
        <f t="shared" si="29"/>
        <v>1993</v>
      </c>
      <c r="R489" s="18">
        <v>19617</v>
      </c>
      <c r="S489" s="18">
        <f t="shared" si="28"/>
        <v>74944.23046684265</v>
      </c>
    </row>
    <row r="490" spans="1:19" s="15" customFormat="1" ht="0.75" customHeight="1">
      <c r="A490" s="15">
        <f t="shared" si="31"/>
        <v>1994</v>
      </c>
      <c r="B490" s="15">
        <v>96100</v>
      </c>
      <c r="C490" s="17" t="e">
        <f>$G$458+$F$458*#REF!+$E$458*A490</f>
        <v>#N/A</v>
      </c>
      <c r="P490" s="15">
        <v>3976036</v>
      </c>
      <c r="Q490" s="15">
        <f t="shared" si="29"/>
        <v>1994</v>
      </c>
      <c r="R490" s="18">
        <v>151815</v>
      </c>
      <c r="S490" s="18">
        <f aca="true" t="shared" si="32" ref="S490:S506">IF(($W$458+$V$458*P490+$U$458*Q490)&gt;0,($W$458+$V$458*P490+$U$458*Q490),0)</f>
        <v>49553.19099569321</v>
      </c>
    </row>
    <row r="491" spans="1:19" s="15" customFormat="1" ht="0.75" customHeight="1">
      <c r="A491" s="15">
        <f t="shared" si="31"/>
        <v>1995</v>
      </c>
      <c r="B491" s="15">
        <v>137159</v>
      </c>
      <c r="C491" s="17" t="e">
        <f>$G$458+$F$458*#REF!+$E$458*A491</f>
        <v>#N/A</v>
      </c>
      <c r="P491" s="15">
        <v>3980025</v>
      </c>
      <c r="Q491" s="15">
        <f t="shared" si="29"/>
        <v>1995</v>
      </c>
      <c r="R491" s="18">
        <v>149371</v>
      </c>
      <c r="S491" s="18">
        <f t="shared" si="32"/>
        <v>23383.29925251007</v>
      </c>
    </row>
    <row r="492" spans="1:19" s="15" customFormat="1" ht="0.75" customHeight="1">
      <c r="A492" s="15">
        <f aca="true" t="shared" si="33" ref="A492:A506">A491+1</f>
        <v>1996</v>
      </c>
      <c r="B492" s="15">
        <v>134575</v>
      </c>
      <c r="C492" s="17" t="e">
        <f>$G$458+$F$458*#REF!+$E$458*A492</f>
        <v>#N/A</v>
      </c>
      <c r="P492" s="15">
        <v>3984016</v>
      </c>
      <c r="Q492" s="15">
        <f t="shared" si="29"/>
        <v>1996</v>
      </c>
      <c r="R492" s="18">
        <v>211540</v>
      </c>
      <c r="S492" s="18">
        <f t="shared" si="32"/>
        <v>0</v>
      </c>
    </row>
    <row r="493" spans="1:19" s="15" customFormat="1" ht="0.75" customHeight="1">
      <c r="A493" s="15">
        <f t="shared" si="33"/>
        <v>1997</v>
      </c>
      <c r="C493" s="17" t="e">
        <f>$G$458+$F$458*#REF!+$E$458*A493</f>
        <v>#N/A</v>
      </c>
      <c r="P493" s="15">
        <v>3988009</v>
      </c>
      <c r="Q493" s="15">
        <f t="shared" si="29"/>
        <v>1997</v>
      </c>
      <c r="R493" s="18"/>
      <c r="S493" s="18">
        <f t="shared" si="32"/>
        <v>0</v>
      </c>
    </row>
    <row r="494" spans="1:19" s="15" customFormat="1" ht="0.75" customHeight="1">
      <c r="A494" s="15">
        <f t="shared" si="33"/>
        <v>1998</v>
      </c>
      <c r="C494" s="17" t="e">
        <f>$G$458+$F$458*#REF!+$E$458*A494</f>
        <v>#N/A</v>
      </c>
      <c r="P494" s="15">
        <v>3992004</v>
      </c>
      <c r="Q494" s="15">
        <f t="shared" si="29"/>
        <v>1998</v>
      </c>
      <c r="R494" s="18"/>
      <c r="S494" s="18">
        <f t="shared" si="32"/>
        <v>0</v>
      </c>
    </row>
    <row r="495" spans="1:19" s="15" customFormat="1" ht="0.75" customHeight="1">
      <c r="A495" s="15">
        <f t="shared" si="33"/>
        <v>1999</v>
      </c>
      <c r="C495" s="17" t="e">
        <f>$G$458+$F$458*#REF!+$E$458*A495</f>
        <v>#N/A</v>
      </c>
      <c r="P495" s="15">
        <v>3996001</v>
      </c>
      <c r="Q495" s="15">
        <f t="shared" si="29"/>
        <v>1999</v>
      </c>
      <c r="R495" s="18"/>
      <c r="S495" s="18">
        <f t="shared" si="32"/>
        <v>0</v>
      </c>
    </row>
    <row r="496" spans="1:19" s="15" customFormat="1" ht="0.75" customHeight="1">
      <c r="A496" s="15">
        <f t="shared" si="33"/>
        <v>2000</v>
      </c>
      <c r="C496" s="17" t="e">
        <f>$G$458+$F$458*#REF!+$E$458*A496</f>
        <v>#N/A</v>
      </c>
      <c r="P496" s="15">
        <v>4000000</v>
      </c>
      <c r="Q496" s="15">
        <f t="shared" si="29"/>
        <v>2000</v>
      </c>
      <c r="R496" s="18"/>
      <c r="S496" s="18">
        <f t="shared" si="32"/>
        <v>0</v>
      </c>
    </row>
    <row r="497" spans="1:19" s="15" customFormat="1" ht="0.75" customHeight="1">
      <c r="A497" s="15">
        <f t="shared" si="33"/>
        <v>2001</v>
      </c>
      <c r="C497" s="17" t="e">
        <f>$G$458+$F$458*#REF!+$E$458*A497</f>
        <v>#N/A</v>
      </c>
      <c r="P497" s="15">
        <v>4004001</v>
      </c>
      <c r="Q497" s="15">
        <f t="shared" si="29"/>
        <v>2001</v>
      </c>
      <c r="R497" s="18"/>
      <c r="S497" s="18">
        <f t="shared" si="32"/>
        <v>0</v>
      </c>
    </row>
    <row r="498" spans="1:19" s="15" customFormat="1" ht="0.75" customHeight="1">
      <c r="A498" s="15">
        <f t="shared" si="33"/>
        <v>2002</v>
      </c>
      <c r="C498" s="17" t="e">
        <f>$G$458+$F$458*#REF!+$E$458*A498</f>
        <v>#N/A</v>
      </c>
      <c r="P498" s="15">
        <v>4008004</v>
      </c>
      <c r="Q498" s="15">
        <f t="shared" si="29"/>
        <v>2002</v>
      </c>
      <c r="R498" s="18"/>
      <c r="S498" s="18">
        <f t="shared" si="32"/>
        <v>0</v>
      </c>
    </row>
    <row r="499" spans="1:19" s="15" customFormat="1" ht="0.75" customHeight="1">
      <c r="A499" s="15">
        <f t="shared" si="33"/>
        <v>2003</v>
      </c>
      <c r="C499" s="17" t="e">
        <f>$G$458+$F$458*#REF!+$E$458*A499</f>
        <v>#N/A</v>
      </c>
      <c r="P499" s="15">
        <v>4012009</v>
      </c>
      <c r="Q499" s="15">
        <f t="shared" si="29"/>
        <v>2003</v>
      </c>
      <c r="R499" s="18"/>
      <c r="S499" s="18">
        <f t="shared" si="32"/>
        <v>0</v>
      </c>
    </row>
    <row r="500" spans="1:19" s="15" customFormat="1" ht="0.75" customHeight="1">
      <c r="A500" s="15">
        <f t="shared" si="33"/>
        <v>2004</v>
      </c>
      <c r="C500" s="17" t="e">
        <f>$G$458+$F$458*#REF!+$E$458*A500</f>
        <v>#N/A</v>
      </c>
      <c r="P500" s="15">
        <v>4016016</v>
      </c>
      <c r="Q500" s="15">
        <f t="shared" si="29"/>
        <v>2004</v>
      </c>
      <c r="R500" s="18"/>
      <c r="S500" s="18">
        <f t="shared" si="32"/>
        <v>0</v>
      </c>
    </row>
    <row r="501" spans="1:19" s="15" customFormat="1" ht="0.75" customHeight="1">
      <c r="A501" s="15">
        <f t="shared" si="33"/>
        <v>2005</v>
      </c>
      <c r="C501" s="17" t="e">
        <f>$G$458+$F$458*#REF!+$E$458*A501</f>
        <v>#N/A</v>
      </c>
      <c r="P501" s="15">
        <v>4020025</v>
      </c>
      <c r="Q501" s="15">
        <f t="shared" si="29"/>
        <v>2005</v>
      </c>
      <c r="R501" s="18"/>
      <c r="S501" s="18">
        <f t="shared" si="32"/>
        <v>0</v>
      </c>
    </row>
    <row r="502" spans="1:19" s="15" customFormat="1" ht="0.75" customHeight="1">
      <c r="A502" s="15">
        <f t="shared" si="33"/>
        <v>2006</v>
      </c>
      <c r="C502" s="17" t="e">
        <f>$G$458+$F$458*#REF!+$E$458*A502</f>
        <v>#N/A</v>
      </c>
      <c r="P502" s="15">
        <v>4024036</v>
      </c>
      <c r="Q502" s="15">
        <f t="shared" si="29"/>
        <v>2006</v>
      </c>
      <c r="R502" s="18"/>
      <c r="S502" s="18">
        <f t="shared" si="32"/>
        <v>0</v>
      </c>
    </row>
    <row r="503" spans="1:19" s="15" customFormat="1" ht="0.75" customHeight="1">
      <c r="A503" s="15">
        <f t="shared" si="33"/>
        <v>2007</v>
      </c>
      <c r="C503" s="17" t="e">
        <f>$G$458+$F$458*#REF!+$E$458*A503</f>
        <v>#N/A</v>
      </c>
      <c r="P503" s="15">
        <v>4028049</v>
      </c>
      <c r="Q503" s="15">
        <f t="shared" si="29"/>
        <v>2007</v>
      </c>
      <c r="R503" s="18"/>
      <c r="S503" s="18">
        <f t="shared" si="32"/>
        <v>0</v>
      </c>
    </row>
    <row r="504" spans="1:19" s="15" customFormat="1" ht="0.75" customHeight="1">
      <c r="A504" s="15">
        <f t="shared" si="33"/>
        <v>2008</v>
      </c>
      <c r="C504" s="17" t="e">
        <f>$G$458+$F$458*#REF!+$E$458*A504</f>
        <v>#N/A</v>
      </c>
      <c r="P504" s="15">
        <v>4032064</v>
      </c>
      <c r="Q504" s="15">
        <f t="shared" si="29"/>
        <v>2008</v>
      </c>
      <c r="R504" s="18"/>
      <c r="S504" s="18">
        <f t="shared" si="32"/>
        <v>0</v>
      </c>
    </row>
    <row r="505" spans="1:19" s="15" customFormat="1" ht="0.75" customHeight="1">
      <c r="A505" s="15">
        <f t="shared" si="33"/>
        <v>2009</v>
      </c>
      <c r="C505" s="17" t="e">
        <f>$G$458+$F$458*#REF!+$E$458*A505</f>
        <v>#N/A</v>
      </c>
      <c r="P505" s="15">
        <v>4036081</v>
      </c>
      <c r="Q505" s="15">
        <f t="shared" si="29"/>
        <v>2009</v>
      </c>
      <c r="R505" s="18"/>
      <c r="S505" s="18">
        <f t="shared" si="32"/>
        <v>0</v>
      </c>
    </row>
    <row r="506" spans="1:19" s="15" customFormat="1" ht="0.75" customHeight="1">
      <c r="A506" s="15">
        <f t="shared" si="33"/>
        <v>2010</v>
      </c>
      <c r="C506" s="17" t="e">
        <f>$G$458+$F$458*#REF!+$E$458*A506</f>
        <v>#N/A</v>
      </c>
      <c r="P506" s="15">
        <v>4040100</v>
      </c>
      <c r="Q506" s="15">
        <f t="shared" si="29"/>
        <v>2010</v>
      </c>
      <c r="R506" s="18"/>
      <c r="S506" s="18">
        <f t="shared" si="32"/>
        <v>0</v>
      </c>
    </row>
    <row r="507" s="15" customFormat="1" ht="0.75" customHeight="1"/>
    <row r="508" s="15" customFormat="1" ht="0.75" customHeight="1"/>
    <row r="509" s="15" customFormat="1" ht="0.75" customHeight="1"/>
    <row r="510" s="15" customFormat="1" ht="0.75" customHeight="1"/>
    <row r="511" s="15" customFormat="1" ht="0.75" customHeight="1"/>
    <row r="512" s="15" customFormat="1" ht="0.75" customHeight="1"/>
    <row r="513" s="15" customFormat="1" ht="0.75" customHeight="1"/>
    <row r="514" s="15" customFormat="1" ht="0.75" customHeight="1"/>
    <row r="515" s="15" customFormat="1" ht="0.75" customHeight="1"/>
    <row r="516" s="15" customFormat="1" ht="0.75" customHeight="1"/>
    <row r="517" s="15" customFormat="1" ht="0.75" customHeight="1"/>
    <row r="518" spans="2:18" s="15" customFormat="1" ht="0.75" customHeight="1">
      <c r="B518" s="3" t="s">
        <v>7</v>
      </c>
      <c r="R518" s="3" t="s">
        <v>4</v>
      </c>
    </row>
    <row r="519" spans="2:19" s="15" customFormat="1" ht="0.75" customHeight="1">
      <c r="B519" s="16" t="s">
        <v>18</v>
      </c>
      <c r="C519" s="15" t="s">
        <v>19</v>
      </c>
      <c r="R519" s="16" t="s">
        <v>18</v>
      </c>
      <c r="S519" s="15" t="s">
        <v>19</v>
      </c>
    </row>
    <row r="520" spans="1:24" s="15" customFormat="1" ht="0.75" customHeight="1">
      <c r="A520" s="15">
        <v>1962</v>
      </c>
      <c r="B520" s="15">
        <v>4316100</v>
      </c>
      <c r="C520" s="17" t="e">
        <f>IF(($G$520+$F$520*#REF!+$E$520*A520)&gt;0,($G$520+$F$520*#REF!+$E$520*A520),0)</f>
        <v>#N/A</v>
      </c>
      <c r="E520" s="15">
        <f aca="true" t="array" ref="E520:G524">LINEST(B520:B554,A520:A554,TRUE,TRUE)</f>
        <v>-36698.22521002441</v>
      </c>
      <c r="F520" s="15">
        <v>78003722.91920972</v>
      </c>
      <c r="G520" s="15" t="e">
        <v>#N/A</v>
      </c>
      <c r="P520" s="15">
        <v>3849444</v>
      </c>
      <c r="Q520" s="15">
        <v>1962</v>
      </c>
      <c r="R520" s="18">
        <v>11800</v>
      </c>
      <c r="S520" s="18">
        <f aca="true" t="shared" si="34" ref="S520:S551">IF(($X$520+$W$520*P520+$V$520*Q520)&gt;0,($X$520+$W$520*P520+$V$520*Q520),0)</f>
        <v>21687.050212085247</v>
      </c>
      <c r="V520" s="15">
        <f aca="true" t="array" ref="V520:X524">LINEST(R520:R554,P520:Q554,TRUE,TRUE)</f>
        <v>-137665.84623993095</v>
      </c>
      <c r="W520" s="15">
        <v>34.74467907988196</v>
      </c>
      <c r="X520" s="15">
        <v>136374380.95697948</v>
      </c>
    </row>
    <row r="521" spans="1:24" s="15" customFormat="1" ht="0.75" customHeight="1">
      <c r="A521" s="15">
        <f>A520+1</f>
        <v>1963</v>
      </c>
      <c r="B521" s="15">
        <v>3292900</v>
      </c>
      <c r="C521" s="17" t="e">
        <f>IF(($G$520+$F$520*#REF!+$E$520*A521)&gt;0,($G$520+$F$520*#REF!+$E$520*A521),0)</f>
        <v>#N/A</v>
      </c>
      <c r="E521" s="15">
        <v>38337.48845356477</v>
      </c>
      <c r="F521" s="15">
        <v>75870877.6229149</v>
      </c>
      <c r="G521" s="15" t="e">
        <v>#N/A</v>
      </c>
      <c r="P521" s="15">
        <v>3853369</v>
      </c>
      <c r="Q521" s="15">
        <f aca="true" t="shared" si="35" ref="Q521:Q568">Q520+1</f>
        <v>1963</v>
      </c>
      <c r="R521" s="18">
        <v>22200</v>
      </c>
      <c r="S521" s="18">
        <f t="shared" si="34"/>
        <v>20394.069360673428</v>
      </c>
      <c r="V521" s="15">
        <v>126154.45491115686</v>
      </c>
      <c r="W521" s="15">
        <v>31.873200394355948</v>
      </c>
      <c r="X521" s="15">
        <v>124827555.0589304</v>
      </c>
    </row>
    <row r="522" spans="1:24" s="15" customFormat="1" ht="0.75" customHeight="1">
      <c r="A522" s="15">
        <f aca="true" t="shared" si="36" ref="A522:A537">A521+1</f>
        <v>1964</v>
      </c>
      <c r="B522" s="15">
        <v>5701300</v>
      </c>
      <c r="C522" s="17" t="e">
        <f>IF(($G$520+$F$520*#REF!+$E$520*A522)&gt;0,($G$520+$F$520*#REF!+$E$520*A522),0)</f>
        <v>#N/A</v>
      </c>
      <c r="E522" s="15">
        <v>0.027016818193636962</v>
      </c>
      <c r="F522" s="15">
        <v>2290644.8840265097</v>
      </c>
      <c r="G522" s="15" t="e">
        <v>#N/A</v>
      </c>
      <c r="P522" s="15">
        <v>3857296</v>
      </c>
      <c r="Q522" s="15">
        <f t="shared" si="35"/>
        <v>1964</v>
      </c>
      <c r="R522" s="18">
        <v>2000</v>
      </c>
      <c r="S522" s="18">
        <f t="shared" si="34"/>
        <v>19170.57786744833</v>
      </c>
      <c r="V522" s="15">
        <v>0.04327689918410087</v>
      </c>
      <c r="W522" s="15">
        <v>17181.938951755546</v>
      </c>
      <c r="X522" s="15" t="e">
        <v>#N/A</v>
      </c>
    </row>
    <row r="523" spans="1:24" s="15" customFormat="1" ht="0.75" customHeight="1">
      <c r="A523" s="15">
        <f t="shared" si="36"/>
        <v>1965</v>
      </c>
      <c r="B523" s="15">
        <v>8332800</v>
      </c>
      <c r="C523" s="17" t="e">
        <f>IF(($G$520+$F$520*#REF!+$E$520*A523)&gt;0,($G$520+$F$520*#REF!+$E$520*A523),0)</f>
        <v>#N/A</v>
      </c>
      <c r="E523" s="15">
        <v>0.9163108027569704</v>
      </c>
      <c r="F523" s="15">
        <v>33</v>
      </c>
      <c r="G523" s="15" t="e">
        <v>#N/A</v>
      </c>
      <c r="P523" s="15">
        <v>3861225</v>
      </c>
      <c r="Q523" s="15">
        <f t="shared" si="35"/>
        <v>1965</v>
      </c>
      <c r="R523" s="18">
        <v>2500</v>
      </c>
      <c r="S523" s="18">
        <f t="shared" si="34"/>
        <v>18016.575732409954</v>
      </c>
      <c r="V523" s="15">
        <v>0.7237521351319991</v>
      </c>
      <c r="W523" s="15">
        <v>32</v>
      </c>
      <c r="X523" s="15" t="e">
        <v>#N/A</v>
      </c>
    </row>
    <row r="524" spans="1:24" s="15" customFormat="1" ht="0.75" customHeight="1">
      <c r="A524" s="15">
        <f t="shared" si="36"/>
        <v>1966</v>
      </c>
      <c r="B524" s="15">
        <v>5504500</v>
      </c>
      <c r="C524" s="17" t="e">
        <f>IF(($G$520+$F$520*#REF!+$E$520*A524)&gt;0,($G$520+$F$520*#REF!+$E$520*A524),0)</f>
        <v>#N/A</v>
      </c>
      <c r="E524" s="15">
        <v>4807932248845.031</v>
      </c>
      <c r="F524" s="15">
        <v>173152781495655.12</v>
      </c>
      <c r="G524" s="15" t="e">
        <v>#N/A</v>
      </c>
      <c r="P524" s="15">
        <v>3865156</v>
      </c>
      <c r="Q524" s="15">
        <f t="shared" si="35"/>
        <v>1966</v>
      </c>
      <c r="R524" s="18">
        <v>89900</v>
      </c>
      <c r="S524" s="18">
        <f t="shared" si="34"/>
        <v>16932.06295543909</v>
      </c>
      <c r="V524" s="15">
        <v>427330801.00351334</v>
      </c>
      <c r="W524" s="15">
        <v>9447008836.539345</v>
      </c>
      <c r="X524" s="15" t="e">
        <v>#N/A</v>
      </c>
    </row>
    <row r="525" spans="1:19" s="15" customFormat="1" ht="0.75" customHeight="1">
      <c r="A525" s="15">
        <f t="shared" si="36"/>
        <v>1967</v>
      </c>
      <c r="B525" s="15">
        <v>3000500</v>
      </c>
      <c r="C525" s="17" t="e">
        <f>IF(($G$520+$F$520*#REF!+$E$520*A525)&gt;0,($G$520+$F$520*#REF!+$E$520*A525),0)</f>
        <v>#N/A</v>
      </c>
      <c r="P525" s="15">
        <v>3869089</v>
      </c>
      <c r="Q525" s="15">
        <f t="shared" si="35"/>
        <v>1967</v>
      </c>
      <c r="R525" s="18">
        <v>18000</v>
      </c>
      <c r="S525" s="18">
        <f t="shared" si="34"/>
        <v>15917.039536774158</v>
      </c>
    </row>
    <row r="526" spans="1:19" s="15" customFormat="1" ht="0.75" customHeight="1">
      <c r="A526" s="15">
        <f t="shared" si="36"/>
        <v>1968</v>
      </c>
      <c r="B526" s="15">
        <v>4360300</v>
      </c>
      <c r="C526" s="17" t="e">
        <f>IF(($G$520+$F$520*#REF!+$E$520*A526)&gt;0,($G$520+$F$520*#REF!+$E$520*A526),0)</f>
        <v>#N/A</v>
      </c>
      <c r="P526" s="15">
        <v>3873024</v>
      </c>
      <c r="Q526" s="15">
        <f t="shared" si="35"/>
        <v>1968</v>
      </c>
      <c r="R526" s="18">
        <v>22400</v>
      </c>
      <c r="S526" s="18">
        <f t="shared" si="34"/>
        <v>14971.505476176739</v>
      </c>
    </row>
    <row r="527" spans="1:19" s="15" customFormat="1" ht="0.75" customHeight="1">
      <c r="A527" s="15">
        <f t="shared" si="36"/>
        <v>1969</v>
      </c>
      <c r="B527" s="15">
        <v>3456400</v>
      </c>
      <c r="C527" s="17" t="e">
        <f>IF(($G$520+$F$520*#REF!+$E$520*A527)&gt;0,($G$520+$F$520*#REF!+$E$520*A527),0)</f>
        <v>#N/A</v>
      </c>
      <c r="P527" s="15">
        <v>3876961</v>
      </c>
      <c r="Q527" s="15">
        <f t="shared" si="35"/>
        <v>1969</v>
      </c>
      <c r="R527" s="18">
        <v>3200</v>
      </c>
      <c r="S527" s="18">
        <f t="shared" si="34"/>
        <v>14095.460773706436</v>
      </c>
    </row>
    <row r="528" spans="1:19" s="15" customFormat="1" ht="0.75" customHeight="1">
      <c r="A528" s="15">
        <f t="shared" si="36"/>
        <v>1970</v>
      </c>
      <c r="B528" s="15">
        <v>383900</v>
      </c>
      <c r="C528" s="17" t="e">
        <f>IF(($G$520+$F$520*#REF!+$E$520*A528)&gt;0,($G$520+$F$520*#REF!+$E$520*A528),0)</f>
        <v>#N/A</v>
      </c>
      <c r="P528" s="15">
        <v>3880900</v>
      </c>
      <c r="Q528" s="15">
        <f t="shared" si="35"/>
        <v>1970</v>
      </c>
      <c r="R528" s="18">
        <v>7700</v>
      </c>
      <c r="S528" s="18">
        <f t="shared" si="34"/>
        <v>13288.905429422855</v>
      </c>
    </row>
    <row r="529" spans="1:19" s="15" customFormat="1" ht="0.75" customHeight="1">
      <c r="A529" s="15">
        <f t="shared" si="36"/>
        <v>1971</v>
      </c>
      <c r="B529" s="15">
        <v>5957600</v>
      </c>
      <c r="C529" s="17" t="e">
        <f>IF(($G$520+$F$520*#REF!+$E$520*A529)&gt;0,($G$520+$F$520*#REF!+$E$520*A529),0)</f>
        <v>#N/A</v>
      </c>
      <c r="P529" s="15">
        <v>3884841</v>
      </c>
      <c r="Q529" s="15">
        <f t="shared" si="35"/>
        <v>1971</v>
      </c>
      <c r="R529" s="18">
        <v>700</v>
      </c>
      <c r="S529" s="18">
        <f t="shared" si="34"/>
        <v>12551.839443266392</v>
      </c>
    </row>
    <row r="530" spans="1:19" s="15" customFormat="1" ht="0.75" customHeight="1">
      <c r="A530" s="15">
        <f t="shared" si="36"/>
        <v>1972</v>
      </c>
      <c r="B530" s="15">
        <v>7097100</v>
      </c>
      <c r="C530" s="17" t="e">
        <f>IF(($G$520+$F$520*#REF!+$E$520*A530)&gt;0,($G$520+$F$520*#REF!+$E$520*A530),0)</f>
        <v>#N/A</v>
      </c>
      <c r="P530" s="15">
        <v>3888784</v>
      </c>
      <c r="Q530" s="15">
        <f t="shared" si="35"/>
        <v>1972</v>
      </c>
      <c r="R530" s="18">
        <v>700</v>
      </c>
      <c r="S530" s="18">
        <f t="shared" si="34"/>
        <v>11884.262815356255</v>
      </c>
    </row>
    <row r="531" spans="1:19" s="15" customFormat="1" ht="0.75" customHeight="1">
      <c r="A531" s="15">
        <f t="shared" si="36"/>
        <v>1973</v>
      </c>
      <c r="B531" s="15">
        <v>9650100</v>
      </c>
      <c r="C531" s="17" t="e">
        <f>IF(($G$520+$F$520*#REF!+$E$520*A531)&gt;0,($G$520+$F$520*#REF!+$E$520*A531),0)</f>
        <v>#N/A</v>
      </c>
      <c r="P531" s="15">
        <v>3892729</v>
      </c>
      <c r="Q531" s="15">
        <f t="shared" si="35"/>
        <v>1973</v>
      </c>
      <c r="R531" s="18">
        <v>1300</v>
      </c>
      <c r="S531" s="18">
        <f t="shared" si="34"/>
        <v>11286.175545573235</v>
      </c>
    </row>
    <row r="532" spans="1:19" s="15" customFormat="1" ht="0.75" customHeight="1">
      <c r="A532" s="15">
        <f t="shared" si="36"/>
        <v>1974</v>
      </c>
      <c r="B532" s="15">
        <v>5513700</v>
      </c>
      <c r="C532" s="17" t="e">
        <f>IF(($G$520+$F$520*#REF!+$E$520*A532)&gt;0,($G$520+$F$520*#REF!+$E$520*A532),0)</f>
        <v>#N/A</v>
      </c>
      <c r="P532" s="15">
        <v>3896676</v>
      </c>
      <c r="Q532" s="15">
        <f t="shared" si="35"/>
        <v>1974</v>
      </c>
      <c r="R532" s="18">
        <v>1900</v>
      </c>
      <c r="S532" s="18">
        <f t="shared" si="34"/>
        <v>10757.577633917332</v>
      </c>
    </row>
    <row r="533" spans="1:19" s="15" customFormat="1" ht="0.75" customHeight="1">
      <c r="A533" s="15">
        <f t="shared" si="36"/>
        <v>1975</v>
      </c>
      <c r="B533" s="15">
        <v>6096200</v>
      </c>
      <c r="C533" s="17" t="e">
        <f>IF(($G$520+$F$520*#REF!+$E$520*A533)&gt;0,($G$520+$F$520*#REF!+$E$520*A533),0)</f>
        <v>#N/A</v>
      </c>
      <c r="P533" s="15">
        <v>3900625</v>
      </c>
      <c r="Q533" s="15">
        <f t="shared" si="35"/>
        <v>1975</v>
      </c>
      <c r="R533" s="18">
        <v>29600</v>
      </c>
      <c r="S533" s="18">
        <f t="shared" si="34"/>
        <v>10298.46908044815</v>
      </c>
    </row>
    <row r="534" spans="1:19" s="15" customFormat="1" ht="0.75" customHeight="1">
      <c r="A534" s="15">
        <f t="shared" si="36"/>
        <v>1976</v>
      </c>
      <c r="B534" s="15">
        <v>5376700</v>
      </c>
      <c r="C534" s="17" t="e">
        <f>IF(($G$520+$F$520*#REF!+$E$520*A534)&gt;0,($G$520+$F$520*#REF!+$E$520*A534),0)</f>
        <v>#N/A</v>
      </c>
      <c r="P534" s="15">
        <v>3904576</v>
      </c>
      <c r="Q534" s="15">
        <f t="shared" si="35"/>
        <v>1976</v>
      </c>
      <c r="R534" s="18">
        <v>400</v>
      </c>
      <c r="S534" s="18">
        <f t="shared" si="34"/>
        <v>9908.849885106087</v>
      </c>
    </row>
    <row r="535" spans="1:19" s="15" customFormat="1" ht="0.75" customHeight="1">
      <c r="A535" s="15">
        <f t="shared" si="36"/>
        <v>1977</v>
      </c>
      <c r="B535" s="15">
        <v>8371500</v>
      </c>
      <c r="C535" s="17" t="e">
        <f>IF(($G$520+$F$520*#REF!+$E$520*A535)&gt;0,($G$520+$F$520*#REF!+$E$520*A535),0)</f>
        <v>#N/A</v>
      </c>
      <c r="P535" s="15">
        <v>3908529</v>
      </c>
      <c r="Q535" s="15">
        <f t="shared" si="35"/>
        <v>1977</v>
      </c>
      <c r="R535" s="18">
        <v>600</v>
      </c>
      <c r="S535" s="18">
        <f t="shared" si="34"/>
        <v>9588.720047950745</v>
      </c>
    </row>
    <row r="536" spans="1:19" s="15" customFormat="1" ht="0.75" customHeight="1">
      <c r="A536" s="15">
        <f t="shared" si="36"/>
        <v>1978</v>
      </c>
      <c r="B536" s="15">
        <v>7103600</v>
      </c>
      <c r="C536" s="17" t="e">
        <f>IF(($G$520+$F$520*#REF!+$E$520*A536)&gt;0,($G$520+$F$520*#REF!+$E$520*A536),0)</f>
        <v>#N/A</v>
      </c>
      <c r="P536" s="15">
        <v>3912484</v>
      </c>
      <c r="Q536" s="15">
        <f t="shared" si="35"/>
        <v>1978</v>
      </c>
      <c r="R536" s="18">
        <v>8700</v>
      </c>
      <c r="S536" s="18">
        <f t="shared" si="34"/>
        <v>9338.079568982124</v>
      </c>
    </row>
    <row r="537" spans="1:19" s="15" customFormat="1" ht="0.75" customHeight="1">
      <c r="A537" s="15">
        <f t="shared" si="36"/>
        <v>1979</v>
      </c>
      <c r="B537" s="15">
        <v>5598600</v>
      </c>
      <c r="C537" s="17" t="e">
        <f>IF(($G$520+$F$520*#REF!+$E$520*A537)&gt;0,($G$520+$F$520*#REF!+$E$520*A537),0)</f>
        <v>#N/A</v>
      </c>
      <c r="P537" s="15">
        <v>3916441</v>
      </c>
      <c r="Q537" s="15">
        <f t="shared" si="35"/>
        <v>1979</v>
      </c>
      <c r="R537" s="18">
        <v>3500</v>
      </c>
      <c r="S537" s="18">
        <f t="shared" si="34"/>
        <v>9156.928448140621</v>
      </c>
    </row>
    <row r="538" spans="1:19" s="15" customFormat="1" ht="0.75" customHeight="1">
      <c r="A538" s="15">
        <f aca="true" t="shared" si="37" ref="A538:A553">A537+1</f>
        <v>1980</v>
      </c>
      <c r="B538" s="15">
        <v>8709340</v>
      </c>
      <c r="C538" s="17" t="e">
        <f>IF(($G$520+$F$520*#REF!+$E$520*A538)&gt;0,($G$520+$F$520*#REF!+$E$520*A538),0)</f>
        <v>#N/A</v>
      </c>
      <c r="P538" s="15">
        <v>3920400</v>
      </c>
      <c r="Q538" s="15">
        <f t="shared" si="35"/>
        <v>1980</v>
      </c>
      <c r="R538" s="18">
        <v>611</v>
      </c>
      <c r="S538" s="18">
        <f t="shared" si="34"/>
        <v>9045.266685426235</v>
      </c>
    </row>
    <row r="539" spans="1:19" s="15" customFormat="1" ht="0.75" customHeight="1">
      <c r="A539" s="15">
        <f t="shared" si="37"/>
        <v>1981</v>
      </c>
      <c r="B539" s="15">
        <v>10700811</v>
      </c>
      <c r="C539" s="17" t="e">
        <f>IF(($G$520+$F$520*#REF!+$E$520*A539)&gt;0,($G$520+$F$520*#REF!+$E$520*A539),0)</f>
        <v>#N/A</v>
      </c>
      <c r="P539" s="15">
        <v>3924361</v>
      </c>
      <c r="Q539" s="15">
        <f t="shared" si="35"/>
        <v>1981</v>
      </c>
      <c r="R539" s="18">
        <v>31199</v>
      </c>
      <c r="S539" s="18">
        <f t="shared" si="34"/>
        <v>9003.094280898571</v>
      </c>
    </row>
    <row r="540" spans="1:19" s="15" customFormat="1" ht="0.75" customHeight="1">
      <c r="A540" s="15">
        <f t="shared" si="37"/>
        <v>1982</v>
      </c>
      <c r="B540" s="15">
        <v>8925408</v>
      </c>
      <c r="C540" s="17" t="e">
        <f>IF(($G$520+$F$520*#REF!+$E$520*A540)&gt;0,($G$520+$F$520*#REF!+$E$520*A540),0)</f>
        <v>#N/A</v>
      </c>
      <c r="P540" s="15">
        <v>3928324</v>
      </c>
      <c r="Q540" s="15">
        <f t="shared" si="35"/>
        <v>1982</v>
      </c>
      <c r="R540" s="18">
        <v>17893</v>
      </c>
      <c r="S540" s="18">
        <f t="shared" si="34"/>
        <v>9030.411234557629</v>
      </c>
    </row>
    <row r="541" spans="1:19" s="15" customFormat="1" ht="0.75" customHeight="1">
      <c r="A541" s="15">
        <f t="shared" si="37"/>
        <v>1983</v>
      </c>
      <c r="B541" s="15">
        <v>6594649</v>
      </c>
      <c r="C541" s="17" t="e">
        <f>IF(($G$520+$F$520*#REF!+$E$520*A541)&gt;0,($G$520+$F$520*#REF!+$E$520*A541),0)</f>
        <v>#N/A</v>
      </c>
      <c r="P541" s="15">
        <v>3932289</v>
      </c>
      <c r="Q541" s="15">
        <f t="shared" si="35"/>
        <v>1983</v>
      </c>
      <c r="R541" s="18">
        <v>5485</v>
      </c>
      <c r="S541" s="18">
        <f t="shared" si="34"/>
        <v>9127.217546403408</v>
      </c>
    </row>
    <row r="542" spans="1:19" s="15" customFormat="1" ht="0.75" customHeight="1">
      <c r="A542" s="15">
        <f t="shared" si="37"/>
        <v>1984</v>
      </c>
      <c r="B542" s="15">
        <v>5354194</v>
      </c>
      <c r="C542" s="17" t="e">
        <f>IF(($G$520+$F$520*#REF!+$E$520*A542)&gt;0,($G$520+$F$520*#REF!+$E$520*A542),0)</f>
        <v>#N/A</v>
      </c>
      <c r="P542" s="15">
        <v>3936256</v>
      </c>
      <c r="Q542" s="15">
        <f t="shared" si="35"/>
        <v>1984</v>
      </c>
      <c r="R542" s="18">
        <v>20951</v>
      </c>
      <c r="S542" s="18">
        <f t="shared" si="34"/>
        <v>9293.5132163167</v>
      </c>
    </row>
    <row r="543" spans="1:19" s="15" customFormat="1" ht="0.75" customHeight="1">
      <c r="A543" s="15">
        <f t="shared" si="37"/>
        <v>1985</v>
      </c>
      <c r="B543" s="15">
        <v>5366559</v>
      </c>
      <c r="C543" s="17" t="e">
        <f>IF(($G$520+$F$520*#REF!+$E$520*A543)&gt;0,($G$520+$F$520*#REF!+$E$520*A543),0)</f>
        <v>#N/A</v>
      </c>
      <c r="P543" s="15">
        <v>3940225</v>
      </c>
      <c r="Q543" s="15">
        <f t="shared" si="35"/>
        <v>1985</v>
      </c>
      <c r="R543" s="18">
        <v>814</v>
      </c>
      <c r="S543" s="18">
        <f t="shared" si="34"/>
        <v>9529.298244416714</v>
      </c>
    </row>
    <row r="544" spans="1:19" s="15" customFormat="1" ht="0.75" customHeight="1">
      <c r="A544" s="15">
        <f t="shared" si="37"/>
        <v>1986</v>
      </c>
      <c r="B544" s="15">
        <v>5412688</v>
      </c>
      <c r="C544" s="17" t="e">
        <f>IF(($G$520+$F$520*#REF!+$E$520*A544)&gt;0,($G$520+$F$520*#REF!+$E$520*A544),0)</f>
        <v>#N/A</v>
      </c>
      <c r="P544" s="15">
        <v>3944196</v>
      </c>
      <c r="Q544" s="15">
        <f t="shared" si="35"/>
        <v>1986</v>
      </c>
      <c r="R544" s="18">
        <v>3142</v>
      </c>
      <c r="S544" s="18">
        <f t="shared" si="34"/>
        <v>9834.57263070345</v>
      </c>
    </row>
    <row r="545" spans="1:19" s="15" customFormat="1" ht="0.75" customHeight="1">
      <c r="A545" s="15">
        <f t="shared" si="37"/>
        <v>1987</v>
      </c>
      <c r="B545" s="15">
        <v>5748961</v>
      </c>
      <c r="C545" s="17" t="e">
        <f>IF(($G$520+$F$520*#REF!+$E$520*A545)&gt;0,($G$520+$F$520*#REF!+$E$520*A545),0)</f>
        <v>#N/A</v>
      </c>
      <c r="P545" s="15">
        <v>3948169</v>
      </c>
      <c r="Q545" s="15">
        <f t="shared" si="35"/>
        <v>1987</v>
      </c>
      <c r="R545" s="18">
        <v>7683</v>
      </c>
      <c r="S545" s="18">
        <f t="shared" si="34"/>
        <v>10209.336375176907</v>
      </c>
    </row>
    <row r="546" spans="1:19" s="15" customFormat="1" ht="0.75" customHeight="1">
      <c r="A546" s="15">
        <f t="shared" si="37"/>
        <v>1988</v>
      </c>
      <c r="B546" s="15">
        <v>4175744</v>
      </c>
      <c r="C546" s="17" t="e">
        <f>IF(($G$520+$F$520*#REF!+$E$520*A546)&gt;0,($G$520+$F$520*#REF!+$E$520*A546),0)</f>
        <v>#N/A</v>
      </c>
      <c r="P546" s="15">
        <v>3952144</v>
      </c>
      <c r="Q546" s="15">
        <f t="shared" si="35"/>
        <v>1988</v>
      </c>
      <c r="R546" s="18">
        <v>744</v>
      </c>
      <c r="S546" s="18">
        <f t="shared" si="34"/>
        <v>10653.589477837086</v>
      </c>
    </row>
    <row r="547" spans="1:19" s="15" customFormat="1" ht="0.75" customHeight="1">
      <c r="A547" s="15">
        <f t="shared" si="37"/>
        <v>1989</v>
      </c>
      <c r="B547" s="15">
        <v>6161316</v>
      </c>
      <c r="C547" s="17" t="e">
        <f>IF(($G$520+$F$520*#REF!+$E$520*A547)&gt;0,($G$520+$F$520*#REF!+$E$520*A547),0)</f>
        <v>#N/A</v>
      </c>
      <c r="P547" s="15">
        <v>3956121</v>
      </c>
      <c r="Q547" s="15">
        <f t="shared" si="35"/>
        <v>1989</v>
      </c>
      <c r="R547" s="18">
        <v>17097</v>
      </c>
      <c r="S547" s="18">
        <f t="shared" si="34"/>
        <v>11167.331938505173</v>
      </c>
    </row>
    <row r="548" spans="1:19" s="15" customFormat="1" ht="0.75" customHeight="1">
      <c r="A548" s="15">
        <f t="shared" si="37"/>
        <v>1990</v>
      </c>
      <c r="B548" s="15">
        <v>2627758</v>
      </c>
      <c r="C548" s="17" t="e">
        <f>IF(($G$520+$F$520*#REF!+$E$520*A548)&gt;0,($G$520+$F$520*#REF!+$E$520*A548),0)</f>
        <v>#N/A</v>
      </c>
      <c r="P548" s="15">
        <v>3960100</v>
      </c>
      <c r="Q548" s="15">
        <f t="shared" si="35"/>
        <v>1990</v>
      </c>
      <c r="R548" s="18">
        <v>18360</v>
      </c>
      <c r="S548" s="18">
        <f t="shared" si="34"/>
        <v>11750.563757419586</v>
      </c>
    </row>
    <row r="549" spans="1:19" s="15" customFormat="1" ht="0.75" customHeight="1">
      <c r="A549" s="15">
        <f t="shared" si="37"/>
        <v>1991</v>
      </c>
      <c r="B549" s="15">
        <v>3539399</v>
      </c>
      <c r="C549" s="17" t="e">
        <f>IF(($G$520+$F$520*#REF!+$E$520*A549)&gt;0,($G$520+$F$520*#REF!+$E$520*A549),0)</f>
        <v>#N/A</v>
      </c>
      <c r="P549" s="15">
        <v>3964081</v>
      </c>
      <c r="Q549" s="15">
        <f t="shared" si="35"/>
        <v>1991</v>
      </c>
      <c r="R549" s="18">
        <v>41556</v>
      </c>
      <c r="S549" s="18">
        <f t="shared" si="34"/>
        <v>12403.284934520721</v>
      </c>
    </row>
    <row r="550" spans="1:19" s="15" customFormat="1" ht="0.75" customHeight="1">
      <c r="A550" s="15">
        <f t="shared" si="37"/>
        <v>1992</v>
      </c>
      <c r="B550" s="15">
        <v>2281539</v>
      </c>
      <c r="C550" s="17" t="e">
        <f>IF(($G$520+$F$520*#REF!+$E$520*A550)&gt;0,($G$520+$F$520*#REF!+$E$520*A550),0)</f>
        <v>#N/A</v>
      </c>
      <c r="P550" s="15">
        <v>3968064</v>
      </c>
      <c r="Q550" s="15">
        <f t="shared" si="35"/>
        <v>1992</v>
      </c>
      <c r="R550" s="18">
        <v>5024</v>
      </c>
      <c r="S550" s="18">
        <f t="shared" si="34"/>
        <v>13125.495469748974</v>
      </c>
    </row>
    <row r="551" spans="1:19" s="15" customFormat="1" ht="0.75" customHeight="1">
      <c r="A551" s="15">
        <f t="shared" si="37"/>
        <v>1993</v>
      </c>
      <c r="B551" s="15">
        <v>3051479</v>
      </c>
      <c r="C551" s="17" t="e">
        <f>IF(($G$520+$F$520*#REF!+$E$520*A551)&gt;0,($G$520+$F$520*#REF!+$E$520*A551),0)</f>
        <v>#N/A</v>
      </c>
      <c r="P551" s="15">
        <v>3972049</v>
      </c>
      <c r="Q551" s="15">
        <f t="shared" si="35"/>
        <v>1993</v>
      </c>
      <c r="R551" s="18">
        <v>20978</v>
      </c>
      <c r="S551" s="18">
        <f t="shared" si="34"/>
        <v>13917.195363163948</v>
      </c>
    </row>
    <row r="552" spans="1:19" s="15" customFormat="1" ht="0.75" customHeight="1">
      <c r="A552" s="15">
        <f t="shared" si="37"/>
        <v>1994</v>
      </c>
      <c r="B552" s="15">
        <v>2388412</v>
      </c>
      <c r="C552" s="17" t="e">
        <f>IF(($G$520+$F$520*#REF!+$E$520*A552)&gt;0,($G$520+$F$520*#REF!+$E$520*A552),0)</f>
        <v>#N/A</v>
      </c>
      <c r="P552" s="15">
        <v>3976036</v>
      </c>
      <c r="Q552" s="15">
        <f t="shared" si="35"/>
        <v>1994</v>
      </c>
      <c r="R552" s="18">
        <v>9011</v>
      </c>
      <c r="S552" s="18">
        <f aca="true" t="shared" si="38" ref="S552:S568">IF(($X$520+$W$520*P552+$V$520*Q552)&gt;0,($X$520+$W$520*P552+$V$520*Q552),0)</f>
        <v>14778.38461470604</v>
      </c>
    </row>
    <row r="553" spans="1:19" s="15" customFormat="1" ht="0.75" customHeight="1">
      <c r="A553" s="15">
        <f t="shared" si="37"/>
        <v>1995</v>
      </c>
      <c r="B553" s="15">
        <v>4238841</v>
      </c>
      <c r="C553" s="17" t="e">
        <f>IF(($G$520+$F$520*#REF!+$E$520*A553)&gt;0,($G$520+$F$520*#REF!+$E$520*A553),0)</f>
        <v>#N/A</v>
      </c>
      <c r="P553" s="15">
        <v>3980025</v>
      </c>
      <c r="Q553" s="15">
        <f t="shared" si="35"/>
        <v>1995</v>
      </c>
      <c r="R553" s="18">
        <v>3374</v>
      </c>
      <c r="S553" s="18">
        <f t="shared" si="38"/>
        <v>15709.063224434853</v>
      </c>
    </row>
    <row r="554" spans="1:19" s="15" customFormat="1" ht="0.75" customHeight="1">
      <c r="A554" s="15">
        <f aca="true" t="shared" si="39" ref="A554:A568">A553+1</f>
        <v>1996</v>
      </c>
      <c r="B554" s="15">
        <v>3836835</v>
      </c>
      <c r="C554" s="17" t="e">
        <f>IF(($G$520+$F$520*#REF!+$E$520*A554)&gt;0,($G$520+$F$520*#REF!+$E$520*A554),0)</f>
        <v>#N/A</v>
      </c>
      <c r="P554" s="15">
        <v>3984016</v>
      </c>
      <c r="Q554" s="15">
        <f t="shared" si="35"/>
        <v>1996</v>
      </c>
      <c r="R554" s="18">
        <v>13509</v>
      </c>
      <c r="S554" s="18">
        <f t="shared" si="38"/>
        <v>16709.231192350388</v>
      </c>
    </row>
    <row r="555" spans="1:19" s="15" customFormat="1" ht="0.75" customHeight="1">
      <c r="A555" s="15">
        <f t="shared" si="39"/>
        <v>1997</v>
      </c>
      <c r="C555" s="17" t="e">
        <f>IF(($G$520+$F$520*#REF!+$E$520*A555)&gt;0,($G$520+$F$520*#REF!+$E$520*A555),0)</f>
        <v>#N/A</v>
      </c>
      <c r="P555" s="15">
        <v>3988009</v>
      </c>
      <c r="Q555" s="15">
        <f t="shared" si="35"/>
        <v>1997</v>
      </c>
      <c r="R555" s="18"/>
      <c r="S555" s="18">
        <f t="shared" si="38"/>
        <v>17778.88851839304</v>
      </c>
    </row>
    <row r="556" spans="1:19" s="15" customFormat="1" ht="0.75" customHeight="1">
      <c r="A556" s="15">
        <f t="shared" si="39"/>
        <v>1998</v>
      </c>
      <c r="C556" s="17" t="e">
        <f>IF(($G$520+$F$520*#REF!+$E$520*A556)&gt;0,($G$520+$F$520*#REF!+$E$520*A556),0)</f>
        <v>#N/A</v>
      </c>
      <c r="P556" s="15">
        <v>3992004</v>
      </c>
      <c r="Q556" s="15">
        <f t="shared" si="35"/>
        <v>1998</v>
      </c>
      <c r="R556" s="18"/>
      <c r="S556" s="18">
        <f t="shared" si="38"/>
        <v>18918.03520256281</v>
      </c>
    </row>
    <row r="557" spans="1:19" s="15" customFormat="1" ht="0.75" customHeight="1">
      <c r="A557" s="15">
        <f t="shared" si="39"/>
        <v>1999</v>
      </c>
      <c r="C557" s="17" t="e">
        <f>IF(($G$520+$F$520*#REF!+$E$520*A557)&gt;0,($G$520+$F$520*#REF!+$E$520*A557),0)</f>
        <v>#N/A</v>
      </c>
      <c r="P557" s="15">
        <v>3996001</v>
      </c>
      <c r="Q557" s="15">
        <f t="shared" si="35"/>
        <v>1999</v>
      </c>
      <c r="R557" s="18"/>
      <c r="S557" s="18">
        <f t="shared" si="38"/>
        <v>20126.6712449193</v>
      </c>
    </row>
    <row r="558" spans="1:19" s="15" customFormat="1" ht="0.75" customHeight="1">
      <c r="A558" s="15">
        <f t="shared" si="39"/>
        <v>2000</v>
      </c>
      <c r="C558" s="17" t="e">
        <f>IF(($G$520+$F$520*#REF!+$E$520*A558)&gt;0,($G$520+$F$520*#REF!+$E$520*A558),0)</f>
        <v>#N/A</v>
      </c>
      <c r="P558" s="15">
        <v>4000000</v>
      </c>
      <c r="Q558" s="15">
        <f t="shared" si="35"/>
        <v>2000</v>
      </c>
      <c r="R558" s="18"/>
      <c r="S558" s="18">
        <f t="shared" si="38"/>
        <v>21404.79664540291</v>
      </c>
    </row>
    <row r="559" spans="1:19" s="15" customFormat="1" ht="0.75" customHeight="1">
      <c r="A559" s="15">
        <f t="shared" si="39"/>
        <v>2001</v>
      </c>
      <c r="C559" s="17" t="e">
        <f>IF(($G$520+$F$520*#REF!+$E$520*A559)&gt;0,($G$520+$F$520*#REF!+$E$520*A559),0)</f>
        <v>#N/A</v>
      </c>
      <c r="P559" s="15">
        <v>4004001</v>
      </c>
      <c r="Q559" s="15">
        <f t="shared" si="35"/>
        <v>2001</v>
      </c>
      <c r="R559" s="18"/>
      <c r="S559" s="18">
        <f t="shared" si="38"/>
        <v>22752.41140407324</v>
      </c>
    </row>
    <row r="560" spans="1:19" s="15" customFormat="1" ht="0.75" customHeight="1">
      <c r="A560" s="15">
        <f t="shared" si="39"/>
        <v>2002</v>
      </c>
      <c r="C560" s="17" t="e">
        <f>IF(($G$520+$F$520*#REF!+$E$520*A560)&gt;0,($G$520+$F$520*#REF!+$E$520*A560),0)</f>
        <v>#N/A</v>
      </c>
      <c r="P560" s="15">
        <v>4008004</v>
      </c>
      <c r="Q560" s="15">
        <f t="shared" si="35"/>
        <v>2002</v>
      </c>
      <c r="R560" s="18"/>
      <c r="S560" s="18">
        <f t="shared" si="38"/>
        <v>24169.51552093029</v>
      </c>
    </row>
    <row r="561" spans="1:19" s="15" customFormat="1" ht="0.75" customHeight="1">
      <c r="A561" s="15">
        <f t="shared" si="39"/>
        <v>2003</v>
      </c>
      <c r="C561" s="17" t="e">
        <f>IF(($G$520+$F$520*#REF!+$E$520*A561)&gt;0,($G$520+$F$520*#REF!+$E$520*A561),0)</f>
        <v>#N/A</v>
      </c>
      <c r="P561" s="15">
        <v>4012009</v>
      </c>
      <c r="Q561" s="15">
        <f t="shared" si="35"/>
        <v>2003</v>
      </c>
      <c r="R561" s="18"/>
      <c r="S561" s="18">
        <f t="shared" si="38"/>
        <v>25656.108995974064</v>
      </c>
    </row>
    <row r="562" spans="1:19" s="15" customFormat="1" ht="0.75" customHeight="1">
      <c r="A562" s="15">
        <f t="shared" si="39"/>
        <v>2004</v>
      </c>
      <c r="C562" s="17" t="e">
        <f>IF(($G$520+$F$520*#REF!+$E$520*A562)&gt;0,($G$520+$F$520*#REF!+$E$520*A562),0)</f>
        <v>#N/A</v>
      </c>
      <c r="P562" s="15">
        <v>4016016</v>
      </c>
      <c r="Q562" s="15">
        <f t="shared" si="35"/>
        <v>2004</v>
      </c>
      <c r="R562" s="18"/>
      <c r="S562" s="18">
        <f t="shared" si="38"/>
        <v>27212.191829144955</v>
      </c>
    </row>
    <row r="563" spans="1:19" s="15" customFormat="1" ht="0.75" customHeight="1">
      <c r="A563" s="15">
        <f t="shared" si="39"/>
        <v>2005</v>
      </c>
      <c r="C563" s="17" t="e">
        <f>IF(($G$520+$F$520*#REF!+$E$520*A563)&gt;0,($G$520+$F$520*#REF!+$E$520*A563),0)</f>
        <v>#N/A</v>
      </c>
      <c r="P563" s="15">
        <v>4020025</v>
      </c>
      <c r="Q563" s="15">
        <f t="shared" si="35"/>
        <v>2005</v>
      </c>
      <c r="R563" s="18"/>
      <c r="S563" s="18">
        <f t="shared" si="38"/>
        <v>28837.764020442963</v>
      </c>
    </row>
    <row r="564" spans="1:19" s="15" customFormat="1" ht="0.75" customHeight="1">
      <c r="A564" s="15">
        <f t="shared" si="39"/>
        <v>2006</v>
      </c>
      <c r="C564" s="17" t="e">
        <f>IF(($G$520+$F$520*#REF!+$E$520*A564)&gt;0,($G$520+$F$520*#REF!+$E$520*A564),0)</f>
        <v>#N/A</v>
      </c>
      <c r="P564" s="15">
        <v>4024036</v>
      </c>
      <c r="Q564" s="15">
        <f t="shared" si="35"/>
        <v>2006</v>
      </c>
      <c r="R564" s="18"/>
      <c r="S564" s="18">
        <f t="shared" si="38"/>
        <v>30532.825569927692</v>
      </c>
    </row>
    <row r="565" spans="1:19" s="15" customFormat="1" ht="0.75" customHeight="1">
      <c r="A565" s="15">
        <f t="shared" si="39"/>
        <v>2007</v>
      </c>
      <c r="C565" s="17" t="e">
        <f>IF(($G$520+$F$520*#REF!+$E$520*A565)&gt;0,($G$520+$F$520*#REF!+$E$520*A565),0)</f>
        <v>#N/A</v>
      </c>
      <c r="P565" s="15">
        <v>4028049</v>
      </c>
      <c r="Q565" s="15">
        <f t="shared" si="35"/>
        <v>2007</v>
      </c>
      <c r="R565" s="18"/>
      <c r="S565" s="18">
        <f t="shared" si="38"/>
        <v>32297.376477479935</v>
      </c>
    </row>
    <row r="566" spans="1:19" s="15" customFormat="1" ht="0.75" customHeight="1">
      <c r="A566" s="15">
        <f t="shared" si="39"/>
        <v>2008</v>
      </c>
      <c r="C566" s="17" t="e">
        <f>IF(($G$520+$F$520*#REF!+$E$520*A566)&gt;0,($G$520+$F$520*#REF!+$E$520*A566),0)</f>
        <v>#N/A</v>
      </c>
      <c r="P566" s="15">
        <v>4032064</v>
      </c>
      <c r="Q566" s="15">
        <f t="shared" si="35"/>
        <v>2008</v>
      </c>
      <c r="R566" s="18"/>
      <c r="S566" s="18">
        <f t="shared" si="38"/>
        <v>34131.4167432785</v>
      </c>
    </row>
    <row r="567" spans="1:19" s="15" customFormat="1" ht="0.75" customHeight="1">
      <c r="A567" s="15">
        <f t="shared" si="39"/>
        <v>2009</v>
      </c>
      <c r="C567" s="17" t="e">
        <f>IF(($G$520+$F$520*#REF!+$E$520*A567)&gt;0,($G$520+$F$520*#REF!+$E$520*A567),0)</f>
        <v>#N/A</v>
      </c>
      <c r="P567" s="15">
        <v>4036081</v>
      </c>
      <c r="Q567" s="15">
        <f t="shared" si="35"/>
        <v>2009</v>
      </c>
      <c r="R567" s="18"/>
      <c r="S567" s="18">
        <f t="shared" si="38"/>
        <v>36034.946367263794</v>
      </c>
    </row>
    <row r="568" spans="1:19" s="15" customFormat="1" ht="0.75" customHeight="1">
      <c r="A568" s="15">
        <f t="shared" si="39"/>
        <v>2010</v>
      </c>
      <c r="C568" s="17" t="e">
        <f>IF(($G$520+$F$520*#REF!+$E$520*A568)&gt;0,($G$520+$F$520*#REF!+$E$520*A568),0)</f>
        <v>#N/A</v>
      </c>
      <c r="P568" s="15">
        <v>4040100</v>
      </c>
      <c r="Q568" s="15">
        <f t="shared" si="35"/>
        <v>2010</v>
      </c>
      <c r="R568" s="18"/>
      <c r="S568" s="18">
        <f t="shared" si="38"/>
        <v>38007.9653493762</v>
      </c>
    </row>
    <row r="569" spans="18:19" s="15" customFormat="1" ht="0.75" customHeight="1">
      <c r="R569" s="18"/>
      <c r="S569" s="18"/>
    </row>
    <row r="570" spans="18:19" s="15" customFormat="1" ht="0.75" customHeight="1">
      <c r="R570" s="18"/>
      <c r="S570" s="18"/>
    </row>
    <row r="571" spans="18:19" s="15" customFormat="1" ht="0.75" customHeight="1">
      <c r="R571" s="18"/>
      <c r="S571" s="18"/>
    </row>
    <row r="572" spans="18:19" s="15" customFormat="1" ht="0.75" customHeight="1">
      <c r="R572" s="18"/>
      <c r="S572" s="18"/>
    </row>
    <row r="573" spans="18:19" s="15" customFormat="1" ht="0.75" customHeight="1">
      <c r="R573" s="18"/>
      <c r="S573" s="18"/>
    </row>
    <row r="574" spans="18:19" s="15" customFormat="1" ht="0.75" customHeight="1">
      <c r="R574" s="18"/>
      <c r="S574" s="18"/>
    </row>
    <row r="575" spans="18:19" s="15" customFormat="1" ht="0.75" customHeight="1">
      <c r="R575" s="18"/>
      <c r="S575" s="18"/>
    </row>
    <row r="576" spans="18:19" s="15" customFormat="1" ht="0.75" customHeight="1">
      <c r="R576" s="18"/>
      <c r="S576" s="18"/>
    </row>
    <row r="577" spans="18:19" s="15" customFormat="1" ht="0.75" customHeight="1">
      <c r="R577" s="18"/>
      <c r="S577" s="18"/>
    </row>
    <row r="578" spans="18:19" s="15" customFormat="1" ht="0.75" customHeight="1">
      <c r="R578" s="18"/>
      <c r="S578" s="18"/>
    </row>
    <row r="579" spans="18:19" s="15" customFormat="1" ht="0.75" customHeight="1">
      <c r="R579" s="18"/>
      <c r="S579" s="18"/>
    </row>
    <row r="580" spans="2:19" s="15" customFormat="1" ht="0.75" customHeight="1">
      <c r="B580" s="3" t="s">
        <v>23</v>
      </c>
      <c r="Q580" s="15" t="s">
        <v>24</v>
      </c>
      <c r="R580" s="18"/>
      <c r="S580" s="18"/>
    </row>
    <row r="581" spans="2:19" s="15" customFormat="1" ht="0.75" customHeight="1">
      <c r="B581" s="16" t="s">
        <v>18</v>
      </c>
      <c r="C581" s="15" t="s">
        <v>19</v>
      </c>
      <c r="R581" s="19" t="s">
        <v>18</v>
      </c>
      <c r="S581" s="18" t="s">
        <v>19</v>
      </c>
    </row>
    <row r="582" spans="1:23" s="15" customFormat="1" ht="0.75" customHeight="1">
      <c r="A582" s="15">
        <v>1962</v>
      </c>
      <c r="B582" s="15">
        <v>132500</v>
      </c>
      <c r="C582" s="17" t="e">
        <f>IF(($G$582+$F$582*#REF!+$E$582*A582)&gt;0,($G$582+$F$582*#REF!+$E$582*A582),0)</f>
        <v>#N/A</v>
      </c>
      <c r="E582" s="15">
        <f aca="true" t="array" ref="E582:G586">LINEST(B582:B616,A582:A616,TRUE,TRUE)</f>
        <v>-2857.382072825417</v>
      </c>
      <c r="F582" s="15">
        <v>5727894.693550071</v>
      </c>
      <c r="G582" s="15" t="e">
        <v>#N/A</v>
      </c>
      <c r="P582" s="15">
        <v>3849444</v>
      </c>
      <c r="Q582" s="15">
        <v>1962</v>
      </c>
      <c r="R582" s="18">
        <v>59745700</v>
      </c>
      <c r="S582" s="18">
        <f aca="true" t="shared" si="40" ref="S582:S613">IF(($W$582+$V$582*P582+$U$582*Q582)&gt;0,($W$582+$V$582*P582+$U$582*Q582),0)</f>
        <v>52901694.178497314</v>
      </c>
      <c r="U582" s="15">
        <f aca="true" t="array" ref="U582:W585">LINEST(R582:R616,P582:Q616,TRUE,TRUE)</f>
        <v>103186015.33446477</v>
      </c>
      <c r="V582" s="15">
        <v>-26086.11290188</v>
      </c>
      <c r="W582" s="15">
        <v>-101981029598.57684</v>
      </c>
    </row>
    <row r="583" spans="1:23" s="15" customFormat="1" ht="0.75" customHeight="1">
      <c r="A583" s="15">
        <f>A582+1</f>
        <v>1963</v>
      </c>
      <c r="B583" s="15">
        <v>93400</v>
      </c>
      <c r="C583" s="17" t="e">
        <f>IF(($G$582+$F$582*#REF!+$E$582*A583)&gt;0,($G$582+$F$582*#REF!+$E$582*A583),0)</f>
        <v>#N/A</v>
      </c>
      <c r="E583" s="15">
        <v>750.1952501265578</v>
      </c>
      <c r="F583" s="15">
        <v>1484655.7328496994</v>
      </c>
      <c r="G583" s="15" t="e">
        <v>#N/A</v>
      </c>
      <c r="P583" s="15">
        <v>3853369</v>
      </c>
      <c r="Q583" s="15">
        <f aca="true" t="shared" si="41" ref="Q583:Q630">Q582+1</f>
        <v>1963</v>
      </c>
      <c r="R583" s="18">
        <v>43592000</v>
      </c>
      <c r="S583" s="18">
        <f t="shared" si="40"/>
        <v>53699716.37307739</v>
      </c>
      <c r="U583" s="15">
        <v>95673282.433719</v>
      </c>
      <c r="V583" s="15">
        <v>24172.065152540687</v>
      </c>
      <c r="W583" s="15">
        <v>94666985316.32646</v>
      </c>
    </row>
    <row r="584" spans="1:23" s="15" customFormat="1" ht="0.75" customHeight="1">
      <c r="A584" s="15">
        <f aca="true" t="shared" si="42" ref="A584:A599">A583+1</f>
        <v>1964</v>
      </c>
      <c r="B584" s="15">
        <v>131800</v>
      </c>
      <c r="C584" s="17" t="e">
        <f>IF(($G$582+$F$582*#REF!+$E$582*A584)&gt;0,($G$582+$F$582*#REF!+$E$582*A584),0)</f>
        <v>#N/A</v>
      </c>
      <c r="E584" s="15">
        <v>0.3053706046952051</v>
      </c>
      <c r="F584" s="15">
        <v>44823.77383184058</v>
      </c>
      <c r="G584" s="15" t="e">
        <v>#N/A</v>
      </c>
      <c r="P584" s="15">
        <v>3857296</v>
      </c>
      <c r="Q584" s="15">
        <f t="shared" si="41"/>
        <v>1964</v>
      </c>
      <c r="R584" s="18">
        <v>53837900</v>
      </c>
      <c r="S584" s="18">
        <f t="shared" si="40"/>
        <v>54445566.34188843</v>
      </c>
      <c r="U584" s="15">
        <v>0.037524883201726866</v>
      </c>
      <c r="V584" s="15">
        <v>13030475.215860544</v>
      </c>
      <c r="W584" s="15" t="e">
        <v>#N/A</v>
      </c>
    </row>
    <row r="585" spans="1:23" s="15" customFormat="1" ht="0.75" customHeight="1">
      <c r="A585" s="15">
        <f t="shared" si="42"/>
        <v>1965</v>
      </c>
      <c r="B585" s="15">
        <v>214600</v>
      </c>
      <c r="C585" s="17" t="e">
        <f>IF(($G$582+$F$582*#REF!+$E$582*A585)&gt;0,($G$582+$F$582*#REF!+$E$582*A585),0)</f>
        <v>#N/A</v>
      </c>
      <c r="E585" s="15">
        <v>14.507347404323427</v>
      </c>
      <c r="F585" s="15">
        <v>33</v>
      </c>
      <c r="G585" s="15" t="e">
        <v>#N/A</v>
      </c>
      <c r="P585" s="15">
        <v>3861225</v>
      </c>
      <c r="Q585" s="15">
        <f t="shared" si="41"/>
        <v>1965</v>
      </c>
      <c r="R585" s="18">
        <v>65759600</v>
      </c>
      <c r="S585" s="18">
        <f t="shared" si="40"/>
        <v>55139244.08483887</v>
      </c>
      <c r="U585" s="15">
        <v>0.6238063932757946</v>
      </c>
      <c r="V585" s="15">
        <v>32</v>
      </c>
      <c r="W585" s="15" t="e">
        <v>#N/A</v>
      </c>
    </row>
    <row r="586" spans="1:19" s="15" customFormat="1" ht="0.75" customHeight="1">
      <c r="A586" s="15">
        <f t="shared" si="42"/>
        <v>1966</v>
      </c>
      <c r="B586" s="15">
        <v>200000</v>
      </c>
      <c r="C586" s="17" t="e">
        <f>IF(($G$582+$F$582*#REF!+$E$582*A586)&gt;0,($G$582+$F$582*#REF!+$E$582*A586),0)</f>
        <v>#N/A</v>
      </c>
      <c r="E586" s="15">
        <v>29147737347.147522</v>
      </c>
      <c r="F586" s="15">
        <v>66302633117.423904</v>
      </c>
      <c r="G586" s="15" t="e">
        <v>#N/A</v>
      </c>
      <c r="P586" s="15">
        <v>3865156</v>
      </c>
      <c r="Q586" s="15">
        <f t="shared" si="41"/>
        <v>1966</v>
      </c>
      <c r="R586" s="18">
        <v>63219600</v>
      </c>
      <c r="S586" s="18">
        <f t="shared" si="40"/>
        <v>55780749.601989746</v>
      </c>
    </row>
    <row r="587" spans="1:19" s="15" customFormat="1" ht="0.75" customHeight="1">
      <c r="A587" s="15">
        <f t="shared" si="42"/>
        <v>1967</v>
      </c>
      <c r="B587" s="15">
        <v>175400</v>
      </c>
      <c r="C587" s="17" t="e">
        <f>IF(($G$582+$F$582*#REF!+$E$582*A587)&gt;0,($G$582+$F$582*#REF!+$E$582*A587),0)</f>
        <v>#N/A</v>
      </c>
      <c r="P587" s="15">
        <v>3869089</v>
      </c>
      <c r="Q587" s="15">
        <f t="shared" si="41"/>
        <v>1967</v>
      </c>
      <c r="R587" s="18">
        <v>59876700</v>
      </c>
      <c r="S587" s="18">
        <f t="shared" si="40"/>
        <v>56370082.89337158</v>
      </c>
    </row>
    <row r="588" spans="1:19" s="15" customFormat="1" ht="0.75" customHeight="1">
      <c r="A588" s="15">
        <f t="shared" si="42"/>
        <v>1968</v>
      </c>
      <c r="B588" s="15">
        <v>134700</v>
      </c>
      <c r="C588" s="17" t="e">
        <f>IF(($G$582+$F$582*#REF!+$E$582*A588)&gt;0,($G$582+$F$582*#REF!+$E$582*A588),0)</f>
        <v>#N/A</v>
      </c>
      <c r="P588" s="15">
        <v>3873024</v>
      </c>
      <c r="Q588" s="15">
        <f t="shared" si="41"/>
        <v>1968</v>
      </c>
      <c r="R588" s="18">
        <v>39660490</v>
      </c>
      <c r="S588" s="18">
        <f t="shared" si="40"/>
        <v>56907243.958984375</v>
      </c>
    </row>
    <row r="589" spans="1:19" s="15" customFormat="1" ht="0.75" customHeight="1">
      <c r="A589" s="15">
        <f t="shared" si="42"/>
        <v>1969</v>
      </c>
      <c r="B589" s="15">
        <v>123400</v>
      </c>
      <c r="C589" s="17" t="e">
        <f>IF(($G$582+$F$582*#REF!+$E$582*A589)&gt;0,($G$582+$F$582*#REF!+$E$582*A589),0)</f>
        <v>#N/A</v>
      </c>
      <c r="P589" s="15">
        <v>3876961</v>
      </c>
      <c r="Q589" s="15">
        <f t="shared" si="41"/>
        <v>1969</v>
      </c>
      <c r="R589" s="18">
        <v>61099600</v>
      </c>
      <c r="S589" s="18">
        <f t="shared" si="40"/>
        <v>57392232.798706055</v>
      </c>
    </row>
    <row r="590" spans="1:19" s="15" customFormat="1" ht="0.75" customHeight="1">
      <c r="A590" s="15">
        <f t="shared" si="42"/>
        <v>1970</v>
      </c>
      <c r="B590" s="15">
        <v>107400</v>
      </c>
      <c r="C590" s="17" t="e">
        <f>IF(($G$582+$F$582*#REF!+$E$582*A590)&gt;0,($G$582+$F$582*#REF!+$E$582*A590),0)</f>
        <v>#N/A</v>
      </c>
      <c r="P590" s="15">
        <v>3880900</v>
      </c>
      <c r="Q590" s="15">
        <f t="shared" si="41"/>
        <v>1970</v>
      </c>
      <c r="R590" s="18">
        <v>56720000</v>
      </c>
      <c r="S590" s="18">
        <f t="shared" si="40"/>
        <v>57825049.41268921</v>
      </c>
    </row>
    <row r="591" spans="1:19" s="15" customFormat="1" ht="0.75" customHeight="1">
      <c r="A591" s="15">
        <f t="shared" si="42"/>
        <v>1971</v>
      </c>
      <c r="B591" s="15">
        <v>87000</v>
      </c>
      <c r="C591" s="17" t="e">
        <f>IF(($G$582+$F$582*#REF!+$E$582*A591)&gt;0,($G$582+$F$582*#REF!+$E$582*A591),0)</f>
        <v>#N/A</v>
      </c>
      <c r="P591" s="15">
        <v>3884841</v>
      </c>
      <c r="Q591" s="15">
        <f t="shared" si="41"/>
        <v>1971</v>
      </c>
      <c r="R591" s="18">
        <v>63064120</v>
      </c>
      <c r="S591" s="18">
        <f t="shared" si="40"/>
        <v>58205693.80081177</v>
      </c>
    </row>
    <row r="592" spans="1:19" s="15" customFormat="1" ht="0.75" customHeight="1">
      <c r="A592" s="15">
        <f t="shared" si="42"/>
        <v>1972</v>
      </c>
      <c r="B592" s="15">
        <v>100400</v>
      </c>
      <c r="C592" s="17" t="e">
        <f>IF(($G$582+$F$582*#REF!+$E$582*A592)&gt;0,($G$582+$F$582*#REF!+$E$582*A592),0)</f>
        <v>#N/A</v>
      </c>
      <c r="P592" s="15">
        <v>3888784</v>
      </c>
      <c r="Q592" s="15">
        <f t="shared" si="41"/>
        <v>1972</v>
      </c>
      <c r="R592" s="18">
        <v>58680700</v>
      </c>
      <c r="S592" s="18">
        <f t="shared" si="40"/>
        <v>58534165.9631958</v>
      </c>
    </row>
    <row r="593" spans="1:19" s="15" customFormat="1" ht="0.75" customHeight="1">
      <c r="A593" s="15">
        <f t="shared" si="42"/>
        <v>1973</v>
      </c>
      <c r="B593" s="15">
        <v>34500</v>
      </c>
      <c r="C593" s="17" t="e">
        <f>IF(($G$582+$F$582*#REF!+$E$582*A593)&gt;0,($G$582+$F$582*#REF!+$E$582*A593),0)</f>
        <v>#N/A</v>
      </c>
      <c r="P593" s="15">
        <v>3892729</v>
      </c>
      <c r="Q593" s="15">
        <f t="shared" si="41"/>
        <v>1973</v>
      </c>
      <c r="R593" s="18">
        <v>59299700</v>
      </c>
      <c r="S593" s="18">
        <f t="shared" si="40"/>
        <v>58810465.89971924</v>
      </c>
    </row>
    <row r="594" spans="1:19" s="15" customFormat="1" ht="0.75" customHeight="1">
      <c r="A594" s="15">
        <f t="shared" si="42"/>
        <v>1974</v>
      </c>
      <c r="B594" s="15">
        <v>35700</v>
      </c>
      <c r="C594" s="17" t="e">
        <f>IF(($G$582+$F$582*#REF!+$E$582*A594)&gt;0,($G$582+$F$582*#REF!+$E$582*A594),0)</f>
        <v>#N/A</v>
      </c>
      <c r="P594" s="15">
        <v>3896676</v>
      </c>
      <c r="Q594" s="15">
        <f t="shared" si="41"/>
        <v>1974</v>
      </c>
      <c r="R594" s="18">
        <v>58216300</v>
      </c>
      <c r="S594" s="18">
        <f t="shared" si="40"/>
        <v>59034593.61047363</v>
      </c>
    </row>
    <row r="595" spans="1:19" s="15" customFormat="1" ht="0.75" customHeight="1">
      <c r="A595" s="15">
        <f t="shared" si="42"/>
        <v>1975</v>
      </c>
      <c r="B595" s="15">
        <v>37500</v>
      </c>
      <c r="C595" s="17" t="e">
        <f>IF(($G$582+$F$582*#REF!+$E$582*A595)&gt;0,($G$582+$F$582*#REF!+$E$582*A595),0)</f>
        <v>#N/A</v>
      </c>
      <c r="P595" s="15">
        <v>3900625</v>
      </c>
      <c r="Q595" s="15">
        <f t="shared" si="41"/>
        <v>1975</v>
      </c>
      <c r="R595" s="18">
        <v>54619500</v>
      </c>
      <c r="S595" s="18">
        <f t="shared" si="40"/>
        <v>59206549.09539795</v>
      </c>
    </row>
    <row r="596" spans="1:19" s="15" customFormat="1" ht="0.75" customHeight="1">
      <c r="A596" s="15">
        <f t="shared" si="42"/>
        <v>1976</v>
      </c>
      <c r="B596" s="15">
        <v>22800</v>
      </c>
      <c r="C596" s="17" t="e">
        <f>IF(($G$582+$F$582*#REF!+$E$582*A596)&gt;0,($G$582+$F$582*#REF!+$E$582*A596),0)</f>
        <v>#N/A</v>
      </c>
      <c r="P596" s="15">
        <v>3904576</v>
      </c>
      <c r="Q596" s="15">
        <f t="shared" si="41"/>
        <v>1976</v>
      </c>
      <c r="R596" s="18">
        <v>46901700</v>
      </c>
      <c r="S596" s="18">
        <f t="shared" si="40"/>
        <v>59326332.35455322</v>
      </c>
    </row>
    <row r="597" spans="1:19" s="15" customFormat="1" ht="0.75" customHeight="1">
      <c r="A597" s="15">
        <f t="shared" si="42"/>
        <v>1977</v>
      </c>
      <c r="B597" s="15">
        <v>17300</v>
      </c>
      <c r="C597" s="17" t="e">
        <f>IF(($G$582+$F$582*#REF!+$E$582*A597)&gt;0,($G$582+$F$582*#REF!+$E$582*A597),0)</f>
        <v>#N/A</v>
      </c>
      <c r="P597" s="15">
        <v>3908529</v>
      </c>
      <c r="Q597" s="15">
        <f t="shared" si="41"/>
        <v>1977</v>
      </c>
      <c r="R597" s="18">
        <v>48009700</v>
      </c>
      <c r="S597" s="18">
        <f t="shared" si="40"/>
        <v>59393943.38787842</v>
      </c>
    </row>
    <row r="598" spans="1:19" s="15" customFormat="1" ht="0.75" customHeight="1">
      <c r="A598" s="15">
        <f t="shared" si="42"/>
        <v>1978</v>
      </c>
      <c r="B598" s="15">
        <v>29000</v>
      </c>
      <c r="C598" s="17" t="e">
        <f>IF(($G$582+$F$582*#REF!+$E$582*A598)&gt;0,($G$582+$F$582*#REF!+$E$582*A598),0)</f>
        <v>#N/A</v>
      </c>
      <c r="P598" s="15">
        <v>3912484</v>
      </c>
      <c r="Q598" s="15">
        <f t="shared" si="41"/>
        <v>1978</v>
      </c>
      <c r="R598" s="18">
        <v>45569400</v>
      </c>
      <c r="S598" s="18">
        <f t="shared" si="40"/>
        <v>59409382.19540405</v>
      </c>
    </row>
    <row r="599" spans="1:19" s="15" customFormat="1" ht="0.75" customHeight="1">
      <c r="A599" s="15">
        <f t="shared" si="42"/>
        <v>1979</v>
      </c>
      <c r="B599" s="15">
        <v>25100</v>
      </c>
      <c r="C599" s="17" t="e">
        <f>IF(($G$582+$F$582*#REF!+$E$582*A599)&gt;0,($G$582+$F$582*#REF!+$E$582*A599),0)</f>
        <v>#N/A</v>
      </c>
      <c r="P599" s="15">
        <v>3916441</v>
      </c>
      <c r="Q599" s="15">
        <f t="shared" si="41"/>
        <v>1979</v>
      </c>
      <c r="R599" s="18">
        <v>50635900</v>
      </c>
      <c r="S599" s="18">
        <f t="shared" si="40"/>
        <v>59372648.77713013</v>
      </c>
    </row>
    <row r="600" spans="1:19" s="15" customFormat="1" ht="0.75" customHeight="1">
      <c r="A600" s="15">
        <f aca="true" t="shared" si="43" ref="A600:A615">A599+1</f>
        <v>1980</v>
      </c>
      <c r="B600" s="15">
        <v>27574</v>
      </c>
      <c r="C600" s="17" t="e">
        <f>IF(($G$582+$F$582*#REF!+$E$582*A600)&gt;0,($G$582+$F$582*#REF!+$E$582*A600),0)</f>
        <v>#N/A</v>
      </c>
      <c r="P600" s="15">
        <v>3920400</v>
      </c>
      <c r="Q600" s="15">
        <f t="shared" si="41"/>
        <v>1980</v>
      </c>
      <c r="R600" s="18">
        <v>54632830</v>
      </c>
      <c r="S600" s="18">
        <f t="shared" si="40"/>
        <v>59283743.13308716</v>
      </c>
    </row>
    <row r="601" spans="1:19" s="15" customFormat="1" ht="0.75" customHeight="1">
      <c r="A601" s="15">
        <f t="shared" si="43"/>
        <v>1981</v>
      </c>
      <c r="B601" s="15">
        <v>15145</v>
      </c>
      <c r="C601" s="17" t="e">
        <f>IF(($G$582+$F$582*#REF!+$E$582*A601)&gt;0,($G$582+$F$582*#REF!+$E$582*A601),0)</f>
        <v>#N/A</v>
      </c>
      <c r="P601" s="15">
        <v>3924361</v>
      </c>
      <c r="Q601" s="15">
        <f t="shared" si="41"/>
        <v>1981</v>
      </c>
      <c r="R601" s="18">
        <v>89396798</v>
      </c>
      <c r="S601" s="18">
        <f t="shared" si="40"/>
        <v>59142665.263183594</v>
      </c>
    </row>
    <row r="602" spans="1:19" s="15" customFormat="1" ht="0.75" customHeight="1">
      <c r="A602" s="15">
        <f t="shared" si="43"/>
        <v>1982</v>
      </c>
      <c r="B602" s="15">
        <v>28920</v>
      </c>
      <c r="C602" s="17" t="e">
        <f>IF(($G$582+$F$582*#REF!+$E$582*A602)&gt;0,($G$582+$F$582*#REF!+$E$582*A602),0)</f>
        <v>#N/A</v>
      </c>
      <c r="P602" s="15">
        <v>3928324</v>
      </c>
      <c r="Q602" s="15">
        <f t="shared" si="41"/>
        <v>1982</v>
      </c>
      <c r="R602" s="18">
        <v>67003160</v>
      </c>
      <c r="S602" s="18">
        <f t="shared" si="40"/>
        <v>58949415.16748047</v>
      </c>
    </row>
    <row r="603" spans="1:19" s="15" customFormat="1" ht="0.75" customHeight="1">
      <c r="A603" s="15">
        <f t="shared" si="43"/>
        <v>1983</v>
      </c>
      <c r="B603" s="15">
        <v>40325</v>
      </c>
      <c r="C603" s="17" t="e">
        <f>IF(($G$582+$F$582*#REF!+$E$582*A603)&gt;0,($G$582+$F$582*#REF!+$E$582*A603),0)</f>
        <v>#N/A</v>
      </c>
      <c r="P603" s="15">
        <v>3932289</v>
      </c>
      <c r="Q603" s="15">
        <f t="shared" si="41"/>
        <v>1983</v>
      </c>
      <c r="R603" s="18">
        <v>68425827</v>
      </c>
      <c r="S603" s="18">
        <f t="shared" si="40"/>
        <v>58703992.8460083</v>
      </c>
    </row>
    <row r="604" spans="1:19" s="15" customFormat="1" ht="0.75" customHeight="1">
      <c r="A604" s="15">
        <f t="shared" si="43"/>
        <v>1984</v>
      </c>
      <c r="B604" s="15">
        <v>48081</v>
      </c>
      <c r="C604" s="17" t="e">
        <f>IF(($G$582+$F$582*#REF!+$E$582*A604)&gt;0,($G$582+$F$582*#REF!+$E$582*A604),0)</f>
        <v>#N/A</v>
      </c>
      <c r="P604" s="15">
        <v>3936256</v>
      </c>
      <c r="Q604" s="15">
        <f t="shared" si="41"/>
        <v>1984</v>
      </c>
      <c r="R604" s="18">
        <v>64745803</v>
      </c>
      <c r="S604" s="18">
        <f t="shared" si="40"/>
        <v>58406398.298706055</v>
      </c>
    </row>
    <row r="605" spans="1:19" s="15" customFormat="1" ht="0.75" customHeight="1">
      <c r="A605" s="15">
        <f t="shared" si="43"/>
        <v>1985</v>
      </c>
      <c r="B605" s="15">
        <v>44019</v>
      </c>
      <c r="C605" s="17" t="e">
        <f>IF(($G$582+$F$582*#REF!+$E$582*A605)&gt;0,($G$582+$F$582*#REF!+$E$582*A605),0)</f>
        <v>#N/A</v>
      </c>
      <c r="P605" s="15">
        <v>3940225</v>
      </c>
      <c r="Q605" s="15">
        <f t="shared" si="41"/>
        <v>1985</v>
      </c>
      <c r="R605" s="18">
        <v>74696087</v>
      </c>
      <c r="S605" s="18">
        <f t="shared" si="40"/>
        <v>58056631.52560425</v>
      </c>
    </row>
    <row r="606" spans="1:19" s="15" customFormat="1" ht="0.75" customHeight="1">
      <c r="A606" s="15">
        <f t="shared" si="43"/>
        <v>1986</v>
      </c>
      <c r="B606" s="15">
        <v>38976</v>
      </c>
      <c r="C606" s="17" t="e">
        <f>IF(($G$582+$F$582*#REF!+$E$582*A606)&gt;0,($G$582+$F$582*#REF!+$E$582*A606),0)</f>
        <v>#N/A</v>
      </c>
      <c r="P606" s="15">
        <v>3944196</v>
      </c>
      <c r="Q606" s="15">
        <f t="shared" si="41"/>
        <v>1986</v>
      </c>
      <c r="R606" s="18">
        <v>65651992</v>
      </c>
      <c r="S606" s="18">
        <f t="shared" si="40"/>
        <v>57654692.52670288</v>
      </c>
    </row>
    <row r="607" spans="1:19" s="15" customFormat="1" ht="0.75" customHeight="1">
      <c r="A607" s="15">
        <f t="shared" si="43"/>
        <v>1987</v>
      </c>
      <c r="B607" s="15">
        <v>58316</v>
      </c>
      <c r="C607" s="17" t="e">
        <f>IF(($G$582+$F$582*#REF!+$E$582*A607)&gt;0,($G$582+$F$582*#REF!+$E$582*A607),0)</f>
        <v>#N/A</v>
      </c>
      <c r="P607" s="15">
        <v>3948169</v>
      </c>
      <c r="Q607" s="15">
        <f t="shared" si="41"/>
        <v>1987</v>
      </c>
      <c r="R607" s="18">
        <v>61753740</v>
      </c>
      <c r="S607" s="18">
        <f t="shared" si="40"/>
        <v>57200581.30203247</v>
      </c>
    </row>
    <row r="608" spans="1:19" s="15" customFormat="1" ht="0.75" customHeight="1">
      <c r="A608" s="15">
        <f t="shared" si="43"/>
        <v>1988</v>
      </c>
      <c r="B608" s="15">
        <v>395</v>
      </c>
      <c r="C608" s="17" t="e">
        <f>IF(($G$582+$F$582*#REF!+$E$582*A608)&gt;0,($G$582+$F$582*#REF!+$E$582*A608),0)</f>
        <v>#N/A</v>
      </c>
      <c r="P608" s="15">
        <v>3952144</v>
      </c>
      <c r="Q608" s="15">
        <f t="shared" si="41"/>
        <v>1988</v>
      </c>
      <c r="R608" s="18">
        <v>11379593.5</v>
      </c>
      <c r="S608" s="18">
        <f t="shared" si="40"/>
        <v>56694297.851501465</v>
      </c>
    </row>
    <row r="609" spans="1:19" s="15" customFormat="1" ht="0.75" customHeight="1">
      <c r="A609" s="15">
        <f t="shared" si="43"/>
        <v>1989</v>
      </c>
      <c r="B609" s="15">
        <v>92726</v>
      </c>
      <c r="C609" s="17" t="e">
        <f>IF(($G$582+$F$582*#REF!+$E$582*A609)&gt;0,($G$582+$F$582*#REF!+$E$582*A609),0)</f>
        <v>#N/A</v>
      </c>
      <c r="P609" s="15">
        <v>3956121</v>
      </c>
      <c r="Q609" s="15">
        <f t="shared" si="41"/>
        <v>1989</v>
      </c>
      <c r="R609" s="18">
        <v>62244937</v>
      </c>
      <c r="S609" s="18">
        <f t="shared" si="40"/>
        <v>56135842.1751709</v>
      </c>
    </row>
    <row r="610" spans="1:19" s="15" customFormat="1" ht="0.75" customHeight="1">
      <c r="A610" s="15">
        <f t="shared" si="43"/>
        <v>1990</v>
      </c>
      <c r="B610" s="15">
        <v>82118</v>
      </c>
      <c r="C610" s="17" t="e">
        <f>IF(($G$582+$F$582*#REF!+$E$582*A610)&gt;0,($G$582+$F$582*#REF!+$E$582*A610),0)</f>
        <v>#N/A</v>
      </c>
      <c r="P610" s="15">
        <v>3960100</v>
      </c>
      <c r="Q610" s="15">
        <f t="shared" si="41"/>
        <v>1990</v>
      </c>
      <c r="R610" s="18">
        <v>62772162</v>
      </c>
      <c r="S610" s="18">
        <f t="shared" si="40"/>
        <v>55525214.27307129</v>
      </c>
    </row>
    <row r="611" spans="1:19" s="15" customFormat="1" ht="0.75" customHeight="1">
      <c r="A611" s="15">
        <f t="shared" si="43"/>
        <v>1991</v>
      </c>
      <c r="B611" s="15">
        <v>46762</v>
      </c>
      <c r="C611" s="17" t="e">
        <f>IF(($G$582+$F$582*#REF!+$E$582*A611)&gt;0,($G$582+$F$582*#REF!+$E$582*A611),0)</f>
        <v>#N/A</v>
      </c>
      <c r="P611" s="15">
        <v>3964081</v>
      </c>
      <c r="Q611" s="15">
        <f t="shared" si="41"/>
        <v>1991</v>
      </c>
      <c r="R611" s="18">
        <v>59374296</v>
      </c>
      <c r="S611" s="18">
        <f t="shared" si="40"/>
        <v>54862414.1451416</v>
      </c>
    </row>
    <row r="612" spans="1:19" s="15" customFormat="1" ht="0.75" customHeight="1">
      <c r="A612" s="15">
        <f t="shared" si="43"/>
        <v>1992</v>
      </c>
      <c r="B612" s="15">
        <v>44887</v>
      </c>
      <c r="C612" s="17" t="e">
        <f>IF(($G$582+$F$582*#REF!+$E$582*A612)&gt;0,($G$582+$F$582*#REF!+$E$582*A612),0)</f>
        <v>#N/A</v>
      </c>
      <c r="P612" s="15">
        <v>3968064</v>
      </c>
      <c r="Q612" s="15">
        <f t="shared" si="41"/>
        <v>1992</v>
      </c>
      <c r="R612" s="18">
        <v>37162266</v>
      </c>
      <c r="S612" s="18">
        <f t="shared" si="40"/>
        <v>54147441.79141235</v>
      </c>
    </row>
    <row r="613" spans="1:19" s="15" customFormat="1" ht="0.75" customHeight="1">
      <c r="A613" s="15">
        <f t="shared" si="43"/>
        <v>1993</v>
      </c>
      <c r="B613" s="15">
        <v>78176</v>
      </c>
      <c r="C613" s="17" t="e">
        <f>IF(($G$582+$F$582*#REF!+$E$582*A613)&gt;0,($G$582+$F$582*#REF!+$E$582*A613),0)</f>
        <v>#N/A</v>
      </c>
      <c r="P613" s="15">
        <v>3972049</v>
      </c>
      <c r="Q613" s="15">
        <f t="shared" si="41"/>
        <v>1993</v>
      </c>
      <c r="R613" s="18">
        <v>68250042</v>
      </c>
      <c r="S613" s="18">
        <f t="shared" si="40"/>
        <v>53380297.211883545</v>
      </c>
    </row>
    <row r="614" spans="1:19" s="15" customFormat="1" ht="0.75" customHeight="1">
      <c r="A614" s="15">
        <f t="shared" si="43"/>
        <v>1994</v>
      </c>
      <c r="B614" s="15">
        <v>71370</v>
      </c>
      <c r="C614" s="17" t="e">
        <f>IF(($G$582+$F$582*#REF!+$E$582*A614)&gt;0,($G$582+$F$582*#REF!+$E$582*A614),0)</f>
        <v>#N/A</v>
      </c>
      <c r="P614" s="15">
        <v>3976036</v>
      </c>
      <c r="Q614" s="15">
        <f t="shared" si="41"/>
        <v>1994</v>
      </c>
      <c r="R614" s="18">
        <v>50951241</v>
      </c>
      <c r="S614" s="18">
        <f aca="true" t="shared" si="44" ref="S614:S630">IF(($W$582+$V$582*P614+$U$582*Q614)&gt;0,($W$582+$V$582*P614+$U$582*Q614),0)</f>
        <v>52560980.40658569</v>
      </c>
    </row>
    <row r="615" spans="1:19" s="15" customFormat="1" ht="0.75" customHeight="1">
      <c r="A615" s="15">
        <f t="shared" si="43"/>
        <v>1995</v>
      </c>
      <c r="B615" s="15">
        <v>83494</v>
      </c>
      <c r="C615" s="17" t="e">
        <f>IF(($G$582+$F$582*#REF!+$E$582*A615)&gt;0,($G$582+$F$582*#REF!+$E$582*A615),0)</f>
        <v>#N/A</v>
      </c>
      <c r="P615" s="15">
        <v>3980025</v>
      </c>
      <c r="Q615" s="15">
        <f t="shared" si="41"/>
        <v>1995</v>
      </c>
      <c r="R615" s="18">
        <v>51656489.49</v>
      </c>
      <c r="S615" s="18">
        <f t="shared" si="44"/>
        <v>51689491.37545776</v>
      </c>
    </row>
    <row r="616" spans="1:19" s="15" customFormat="1" ht="0.75" customHeight="1">
      <c r="A616" s="15">
        <f aca="true" t="shared" si="45" ref="A616:A630">A615+1</f>
        <v>1996</v>
      </c>
      <c r="B616" s="15">
        <v>55961</v>
      </c>
      <c r="C616" s="17" t="e">
        <f>IF(($G$582+$F$582*#REF!+$E$582*A616)&gt;0,($G$582+$F$582*#REF!+$E$582*A616),0)</f>
        <v>#N/A</v>
      </c>
      <c r="P616" s="15">
        <v>3984016</v>
      </c>
      <c r="Q616" s="15">
        <f t="shared" si="41"/>
        <v>1996</v>
      </c>
      <c r="R616" s="18">
        <v>46309410.15</v>
      </c>
      <c r="S616" s="18">
        <f t="shared" si="44"/>
        <v>50765830.11846924</v>
      </c>
    </row>
    <row r="617" spans="1:19" s="15" customFormat="1" ht="0.75" customHeight="1">
      <c r="A617" s="15">
        <f t="shared" si="45"/>
        <v>1997</v>
      </c>
      <c r="C617" s="17" t="e">
        <f>IF(($G$582+$F$582*#REF!+$E$582*A617)&gt;0,($G$582+$F$582*#REF!+$E$582*A617),0)</f>
        <v>#N/A</v>
      </c>
      <c r="P617" s="15">
        <v>3988009</v>
      </c>
      <c r="Q617" s="15">
        <f t="shared" si="41"/>
        <v>1997</v>
      </c>
      <c r="R617" s="18"/>
      <c r="S617" s="18">
        <f t="shared" si="44"/>
        <v>49789996.63574219</v>
      </c>
    </row>
    <row r="618" spans="1:19" s="15" customFormat="1" ht="0.75" customHeight="1">
      <c r="A618" s="15">
        <f t="shared" si="45"/>
        <v>1998</v>
      </c>
      <c r="C618" s="17" t="e">
        <f>IF(($G$582+$F$582*#REF!+$E$582*A618)&gt;0,($G$582+$F$582*#REF!+$E$582*A618),0)</f>
        <v>#N/A</v>
      </c>
      <c r="P618" s="15">
        <v>3992004</v>
      </c>
      <c r="Q618" s="15">
        <f t="shared" si="41"/>
        <v>1998</v>
      </c>
      <c r="R618" s="18"/>
      <c r="S618" s="18">
        <f t="shared" si="44"/>
        <v>48761990.927215576</v>
      </c>
    </row>
    <row r="619" spans="1:19" s="15" customFormat="1" ht="0.75" customHeight="1">
      <c r="A619" s="15">
        <f t="shared" si="45"/>
        <v>1999</v>
      </c>
      <c r="C619" s="17" t="e">
        <f>IF(($G$582+$F$582*#REF!+$E$582*A619)&gt;0,($G$582+$F$582*#REF!+$E$582*A619),0)</f>
        <v>#N/A</v>
      </c>
      <c r="P619" s="15">
        <v>3996001</v>
      </c>
      <c r="Q619" s="15">
        <f t="shared" si="41"/>
        <v>1999</v>
      </c>
      <c r="R619" s="18"/>
      <c r="S619" s="18">
        <f t="shared" si="44"/>
        <v>47681812.99285889</v>
      </c>
    </row>
    <row r="620" spans="1:19" s="15" customFormat="1" ht="0.75" customHeight="1">
      <c r="A620" s="15">
        <f t="shared" si="45"/>
        <v>2000</v>
      </c>
      <c r="C620" s="17" t="e">
        <f>IF(($G$582+$F$582*#REF!+$E$582*A620)&gt;0,($G$582+$F$582*#REF!+$E$582*A620),0)</f>
        <v>#N/A</v>
      </c>
      <c r="P620" s="15">
        <v>4000000</v>
      </c>
      <c r="Q620" s="15">
        <f t="shared" si="41"/>
        <v>2000</v>
      </c>
      <c r="R620" s="18"/>
      <c r="S620" s="18">
        <f t="shared" si="44"/>
        <v>46549462.83270264</v>
      </c>
    </row>
    <row r="621" spans="1:19" s="15" customFormat="1" ht="0.75" customHeight="1">
      <c r="A621" s="15">
        <f t="shared" si="45"/>
        <v>2001</v>
      </c>
      <c r="C621" s="17" t="e">
        <f>IF(($G$582+$F$582*#REF!+$E$582*A621)&gt;0,($G$582+$F$582*#REF!+$E$582*A621),0)</f>
        <v>#N/A</v>
      </c>
      <c r="P621" s="15">
        <v>4004001</v>
      </c>
      <c r="Q621" s="15">
        <f t="shared" si="41"/>
        <v>2001</v>
      </c>
      <c r="R621" s="18"/>
      <c r="S621" s="18">
        <f t="shared" si="44"/>
        <v>45364940.446746826</v>
      </c>
    </row>
    <row r="622" spans="1:19" s="15" customFormat="1" ht="0.75" customHeight="1">
      <c r="A622" s="15">
        <f t="shared" si="45"/>
        <v>2002</v>
      </c>
      <c r="C622" s="17" t="e">
        <f>IF(($G$582+$F$582*#REF!+$E$582*A622)&gt;0,($G$582+$F$582*#REF!+$E$582*A622),0)</f>
        <v>#N/A</v>
      </c>
      <c r="P622" s="15">
        <v>4008004</v>
      </c>
      <c r="Q622" s="15">
        <f t="shared" si="41"/>
        <v>2002</v>
      </c>
      <c r="R622" s="18"/>
      <c r="S622" s="18">
        <f t="shared" si="44"/>
        <v>44128245.834991455</v>
      </c>
    </row>
    <row r="623" spans="1:19" s="15" customFormat="1" ht="0.75" customHeight="1">
      <c r="A623" s="15">
        <f t="shared" si="45"/>
        <v>2003</v>
      </c>
      <c r="C623" s="17" t="e">
        <f>IF(($G$582+$F$582*#REF!+$E$582*A623)&gt;0,($G$582+$F$582*#REF!+$E$582*A623),0)</f>
        <v>#N/A</v>
      </c>
      <c r="P623" s="15">
        <v>4012009</v>
      </c>
      <c r="Q623" s="15">
        <f t="shared" si="41"/>
        <v>2003</v>
      </c>
      <c r="R623" s="18"/>
      <c r="S623" s="18">
        <f t="shared" si="44"/>
        <v>42839378.99743652</v>
      </c>
    </row>
    <row r="624" spans="1:19" s="15" customFormat="1" ht="0.75" customHeight="1">
      <c r="A624" s="15">
        <f t="shared" si="45"/>
        <v>2004</v>
      </c>
      <c r="C624" s="17" t="e">
        <f>IF(($G$582+$F$582*#REF!+$E$582*A624)&gt;0,($G$582+$F$582*#REF!+$E$582*A624),0)</f>
        <v>#N/A</v>
      </c>
      <c r="P624" s="15">
        <v>4016016</v>
      </c>
      <c r="Q624" s="15">
        <f t="shared" si="41"/>
        <v>2004</v>
      </c>
      <c r="R624" s="18"/>
      <c r="S624" s="18">
        <f t="shared" si="44"/>
        <v>41498339.93405151</v>
      </c>
    </row>
    <row r="625" spans="1:19" s="15" customFormat="1" ht="0.75" customHeight="1">
      <c r="A625" s="15">
        <f t="shared" si="45"/>
        <v>2005</v>
      </c>
      <c r="C625" s="17" t="e">
        <f>IF(($G$582+$F$582*#REF!+$E$582*A625)&gt;0,($G$582+$F$582*#REF!+$E$582*A625),0)</f>
        <v>#N/A</v>
      </c>
      <c r="P625" s="15">
        <v>4020025</v>
      </c>
      <c r="Q625" s="15">
        <f t="shared" si="41"/>
        <v>2005</v>
      </c>
      <c r="R625" s="18"/>
      <c r="S625" s="18">
        <f t="shared" si="44"/>
        <v>40105128.64489746</v>
      </c>
    </row>
    <row r="626" spans="1:19" s="15" customFormat="1" ht="0.75" customHeight="1">
      <c r="A626" s="15">
        <f t="shared" si="45"/>
        <v>2006</v>
      </c>
      <c r="C626" s="17" t="e">
        <f>IF(($G$582+$F$582*#REF!+$E$582*A626)&gt;0,($G$582+$F$582*#REF!+$E$582*A626),0)</f>
        <v>#N/A</v>
      </c>
      <c r="P626" s="15">
        <v>4024036</v>
      </c>
      <c r="Q626" s="15">
        <f t="shared" si="41"/>
        <v>2006</v>
      </c>
      <c r="R626" s="18"/>
      <c r="S626" s="18">
        <f t="shared" si="44"/>
        <v>38659745.12991333</v>
      </c>
    </row>
    <row r="627" spans="1:19" s="15" customFormat="1" ht="0.75" customHeight="1">
      <c r="A627" s="15">
        <f t="shared" si="45"/>
        <v>2007</v>
      </c>
      <c r="C627" s="17" t="e">
        <f>IF(($G$582+$F$582*#REF!+$E$582*A627)&gt;0,($G$582+$F$582*#REF!+$E$582*A627),0)</f>
        <v>#N/A</v>
      </c>
      <c r="P627" s="15">
        <v>4028049</v>
      </c>
      <c r="Q627" s="15">
        <f t="shared" si="41"/>
        <v>2007</v>
      </c>
      <c r="R627" s="18"/>
      <c r="S627" s="18">
        <f t="shared" si="44"/>
        <v>37162189.389160156</v>
      </c>
    </row>
    <row r="628" spans="1:19" s="15" customFormat="1" ht="0.75" customHeight="1">
      <c r="A628" s="15">
        <f t="shared" si="45"/>
        <v>2008</v>
      </c>
      <c r="C628" s="17" t="e">
        <f>IF(($G$582+$F$582*#REF!+$E$582*A628)&gt;0,($G$582+$F$582*#REF!+$E$582*A628),0)</f>
        <v>#N/A</v>
      </c>
      <c r="P628" s="15">
        <v>4032064</v>
      </c>
      <c r="Q628" s="15">
        <f t="shared" si="41"/>
        <v>2008</v>
      </c>
      <c r="R628" s="18"/>
      <c r="S628" s="18">
        <f t="shared" si="44"/>
        <v>35612461.42251587</v>
      </c>
    </row>
    <row r="629" spans="1:19" s="15" customFormat="1" ht="0.75" customHeight="1">
      <c r="A629" s="15">
        <f t="shared" si="45"/>
        <v>2009</v>
      </c>
      <c r="C629" s="17" t="e">
        <f>IF(($G$582+$F$582*#REF!+$E$582*A629)&gt;0,($G$582+$F$582*#REF!+$E$582*A629),0)</f>
        <v>#N/A</v>
      </c>
      <c r="P629" s="15">
        <v>4036081</v>
      </c>
      <c r="Q629" s="15">
        <f t="shared" si="41"/>
        <v>2009</v>
      </c>
      <c r="R629" s="18"/>
      <c r="S629" s="18">
        <f t="shared" si="44"/>
        <v>34010561.230163574</v>
      </c>
    </row>
    <row r="630" spans="1:19" s="15" customFormat="1" ht="0.75" customHeight="1">
      <c r="A630" s="15">
        <f t="shared" si="45"/>
        <v>2010</v>
      </c>
      <c r="C630" s="17" t="e">
        <f>IF(($G$582+$F$582*#REF!+$E$582*A630)&gt;0,($G$582+$F$582*#REF!+$E$582*A630),0)</f>
        <v>#N/A</v>
      </c>
      <c r="P630" s="15">
        <v>4040100</v>
      </c>
      <c r="Q630" s="15">
        <f t="shared" si="41"/>
        <v>2010</v>
      </c>
      <c r="R630" s="18"/>
      <c r="S630" s="18">
        <f t="shared" si="44"/>
        <v>32356488.8119812</v>
      </c>
    </row>
    <row r="631" s="15" customFormat="1" ht="0.75" customHeight="1"/>
    <row r="632" s="15" customFormat="1" ht="0.75" customHeight="1"/>
    <row r="633" s="15" customFormat="1" ht="0.75" customHeight="1"/>
    <row r="634" s="15" customFormat="1" ht="0.75" customHeight="1"/>
    <row r="635" s="15" customFormat="1" ht="0.75" customHeight="1"/>
    <row r="636" s="15" customFormat="1" ht="0.75" customHeight="1"/>
    <row r="637" s="15" customFormat="1" ht="0.75" customHeight="1"/>
    <row r="638" s="15" customFormat="1" ht="0.75" customHeight="1"/>
    <row r="639" s="15" customFormat="1" ht="0.75" customHeight="1"/>
    <row r="640" s="15" customFormat="1" ht="0.75" customHeight="1"/>
    <row r="641" s="15" customFormat="1" ht="0.75" customHeight="1"/>
    <row r="642" spans="3:16" s="15" customFormat="1" ht="0.75" customHeight="1">
      <c r="C642" s="15" t="s">
        <v>25</v>
      </c>
      <c r="P642" s="15" t="s">
        <v>26</v>
      </c>
    </row>
    <row r="643" spans="3:18" s="15" customFormat="1" ht="0.75" customHeight="1">
      <c r="C643" s="15" t="s">
        <v>27</v>
      </c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 t="s">
        <v>28</v>
      </c>
      <c r="Q643" s="3" t="s">
        <v>29</v>
      </c>
      <c r="R643" s="3" t="s">
        <v>30</v>
      </c>
    </row>
    <row r="644" spans="2:22" s="15" customFormat="1" ht="0.75" customHeight="1">
      <c r="B644" s="16" t="s">
        <v>32</v>
      </c>
      <c r="C644" s="3" t="s">
        <v>33</v>
      </c>
      <c r="E644" s="3" t="s">
        <v>34</v>
      </c>
      <c r="F644" s="3" t="s">
        <v>35</v>
      </c>
      <c r="G644" s="3"/>
      <c r="P644" s="3" t="s">
        <v>36</v>
      </c>
      <c r="Q644" s="3" t="s">
        <v>37</v>
      </c>
      <c r="R644" s="3" t="s">
        <v>36</v>
      </c>
      <c r="S644" s="3" t="s">
        <v>31</v>
      </c>
      <c r="T644" s="3" t="s">
        <v>16</v>
      </c>
      <c r="U644" s="15" t="s">
        <v>38</v>
      </c>
      <c r="V644" s="15" t="s">
        <v>39</v>
      </c>
    </row>
    <row r="645" spans="1:26" s="15" customFormat="1" ht="0.75" customHeight="1">
      <c r="A645" s="15">
        <v>1950</v>
      </c>
      <c r="B645" s="20">
        <v>172771.3</v>
      </c>
      <c r="C645" s="18">
        <f aca="true" t="shared" si="46" ref="C645:C691">B645*2200</f>
        <v>380096860</v>
      </c>
      <c r="D645" s="15">
        <v>1950</v>
      </c>
      <c r="E645" s="18">
        <v>380891600</v>
      </c>
      <c r="F645" s="18" t="e">
        <f>$J$645+$I$645*#REF!+$H$645*A645</f>
        <v>#N/A</v>
      </c>
      <c r="G645" s="18"/>
      <c r="H645" s="3">
        <f aca="true" t="array" ref="H645:J648">LINEST(E645:E691,A645:A691,TRUE,TRUE)</f>
        <v>9921408.476536646</v>
      </c>
      <c r="I645" s="3">
        <v>-18979655579.781273</v>
      </c>
      <c r="J645" s="3" t="e">
        <v>#N/A</v>
      </c>
      <c r="K645" s="3"/>
      <c r="L645" s="3"/>
      <c r="M645" s="3"/>
      <c r="N645" s="3"/>
      <c r="O645" s="3"/>
      <c r="P645" s="21">
        <v>25006843</v>
      </c>
      <c r="Q645" s="22">
        <v>0.15360101975780752</v>
      </c>
      <c r="R645" s="21">
        <f aca="true" t="shared" si="47" ref="R645:R691">P645/Q645</f>
        <v>162803886.58506224</v>
      </c>
      <c r="S645" s="17">
        <f aca="true" t="shared" si="48" ref="S645:S676">T645^2</f>
        <v>3802500</v>
      </c>
      <c r="T645" s="15">
        <v>1950</v>
      </c>
      <c r="U645" s="23">
        <f aca="true" t="shared" si="49" ref="U645:U691">R645/E645</f>
        <v>0.42742839848676695</v>
      </c>
      <c r="V645" s="23">
        <f aca="true" t="shared" si="50" ref="V645:V676">$Z$645+$Y$645*S645+$X$645*T645</f>
        <v>0.4524255948733469</v>
      </c>
      <c r="X645" s="15">
        <f aca="true" t="array" ref="X645:Z649">LINEST(U645:U691,S645:T691,TRUE,TRUE)</f>
        <v>-0.06764016712264229</v>
      </c>
      <c r="Y645" s="15">
        <v>1.5902056558379722E-05</v>
      </c>
      <c r="Z645" s="15">
        <v>71.88318142078691</v>
      </c>
    </row>
    <row r="646" spans="1:26" s="15" customFormat="1" ht="0.75" customHeight="1">
      <c r="A646" s="15">
        <v>1951</v>
      </c>
      <c r="B646" s="20">
        <v>149954.5</v>
      </c>
      <c r="C646" s="18">
        <f t="shared" si="46"/>
        <v>329899900</v>
      </c>
      <c r="D646" s="15">
        <v>1951</v>
      </c>
      <c r="E646" s="18">
        <v>330589600</v>
      </c>
      <c r="F646" s="18" t="e">
        <f>$J$645+$I$645*#REF!+$H$645*A646</f>
        <v>#N/A</v>
      </c>
      <c r="G646" s="18"/>
      <c r="H646" s="18">
        <v>880043.3182819412</v>
      </c>
      <c r="I646" s="18">
        <v>1736366502.4637117</v>
      </c>
      <c r="J646" s="18" t="e">
        <v>#N/A</v>
      </c>
      <c r="K646" s="18"/>
      <c r="L646" s="18"/>
      <c r="M646" s="18"/>
      <c r="N646" s="18"/>
      <c r="O646" s="18"/>
      <c r="P646" s="21">
        <v>25110839</v>
      </c>
      <c r="Q646" s="22">
        <v>0.165710643722116</v>
      </c>
      <c r="R646" s="21">
        <f t="shared" si="47"/>
        <v>151534255.35</v>
      </c>
      <c r="S646" s="17">
        <f t="shared" si="48"/>
        <v>3806401</v>
      </c>
      <c r="T646" s="15">
        <v>1951</v>
      </c>
      <c r="U646" s="23">
        <f t="shared" si="49"/>
        <v>0.45837574851114493</v>
      </c>
      <c r="V646" s="23">
        <f t="shared" si="50"/>
        <v>0.446819350384942</v>
      </c>
      <c r="X646" s="15">
        <v>0.17030657937072138</v>
      </c>
      <c r="Y646" s="15">
        <v>4.3159091604625786E-05</v>
      </c>
      <c r="Z646" s="15">
        <v>168.00187869313447</v>
      </c>
    </row>
    <row r="647" spans="1:26" s="15" customFormat="1" ht="0.75" customHeight="1">
      <c r="A647" s="15">
        <v>1952</v>
      </c>
      <c r="B647" s="20">
        <v>128652.1</v>
      </c>
      <c r="C647" s="18">
        <f t="shared" si="46"/>
        <v>283034620</v>
      </c>
      <c r="D647" s="15">
        <v>1952</v>
      </c>
      <c r="E647" s="18">
        <v>283626400</v>
      </c>
      <c r="F647" s="18" t="e">
        <f>$J$645+$I$645*#REF!+$H$645*A647</f>
        <v>#N/A</v>
      </c>
      <c r="G647" s="18"/>
      <c r="H647" s="24">
        <v>0.7385210060399012</v>
      </c>
      <c r="I647" s="17">
        <v>81839297.04771858</v>
      </c>
      <c r="J647" s="24" t="e">
        <v>#N/A</v>
      </c>
      <c r="K647" s="24"/>
      <c r="L647" s="24"/>
      <c r="M647" s="24"/>
      <c r="N647" s="24"/>
      <c r="O647" s="24"/>
      <c r="P647" s="21">
        <v>26527659</v>
      </c>
      <c r="Q647" s="22">
        <v>0.16889738687061823</v>
      </c>
      <c r="R647" s="21">
        <f t="shared" si="47"/>
        <v>157063762.15471697</v>
      </c>
      <c r="S647" s="17">
        <f t="shared" si="48"/>
        <v>3810304</v>
      </c>
      <c r="T647" s="15">
        <v>1952</v>
      </c>
      <c r="U647" s="23">
        <f t="shared" si="49"/>
        <v>0.5537698964367103</v>
      </c>
      <c r="V647" s="23">
        <f t="shared" si="50"/>
        <v>0.44124491000965804</v>
      </c>
      <c r="X647" s="15">
        <v>0.6653674032472752</v>
      </c>
      <c r="Y647" s="15">
        <v>0.04866187461787723</v>
      </c>
      <c r="Z647" s="15" t="e">
        <v>#N/A</v>
      </c>
    </row>
    <row r="648" spans="1:26" s="15" customFormat="1" ht="0.75" customHeight="1">
      <c r="A648" s="15">
        <v>1953</v>
      </c>
      <c r="B648" s="20">
        <v>155373.9</v>
      </c>
      <c r="C648" s="18">
        <f t="shared" si="46"/>
        <v>341822580</v>
      </c>
      <c r="D648" s="15">
        <v>1953</v>
      </c>
      <c r="E648" s="18">
        <v>342537300</v>
      </c>
      <c r="F648" s="18" t="e">
        <f>$J$645+$I$645*#REF!+$H$645*A648</f>
        <v>#N/A</v>
      </c>
      <c r="G648" s="18"/>
      <c r="H648" s="24">
        <v>127.0979544799187</v>
      </c>
      <c r="I648" s="24">
        <v>45</v>
      </c>
      <c r="J648" s="24" t="e">
        <v>#N/A</v>
      </c>
      <c r="K648" s="24"/>
      <c r="L648" s="24"/>
      <c r="M648" s="24"/>
      <c r="N648" s="24"/>
      <c r="O648" s="24"/>
      <c r="P648" s="21">
        <v>26364553</v>
      </c>
      <c r="Q648" s="22">
        <v>0.1701720841300191</v>
      </c>
      <c r="R648" s="21">
        <f t="shared" si="47"/>
        <v>154928777.74157304</v>
      </c>
      <c r="S648" s="17">
        <f t="shared" si="48"/>
        <v>3814209</v>
      </c>
      <c r="T648" s="15">
        <v>1953</v>
      </c>
      <c r="U648" s="23">
        <f t="shared" si="49"/>
        <v>0.4522975388127747</v>
      </c>
      <c r="V648" s="23">
        <f t="shared" si="50"/>
        <v>0.43570227374749493</v>
      </c>
      <c r="X648" s="15">
        <v>43.7437446724797</v>
      </c>
      <c r="Y648" s="15">
        <v>44</v>
      </c>
      <c r="Z648" s="15" t="e">
        <v>#N/A</v>
      </c>
    </row>
    <row r="649" spans="1:26" s="15" customFormat="1" ht="0.75" customHeight="1">
      <c r="A649" s="15">
        <v>1954</v>
      </c>
      <c r="B649" s="20">
        <v>214353.3</v>
      </c>
      <c r="C649" s="18">
        <f t="shared" si="46"/>
        <v>471577260</v>
      </c>
      <c r="D649" s="15">
        <v>1954</v>
      </c>
      <c r="E649" s="18">
        <v>472563200</v>
      </c>
      <c r="F649" s="18" t="e">
        <f>$J$645+$I$645*#REF!+$H$645*A649</f>
        <v>#N/A</v>
      </c>
      <c r="G649" s="18"/>
      <c r="H649" s="18"/>
      <c r="I649" s="18"/>
      <c r="J649" s="18"/>
      <c r="K649" s="18"/>
      <c r="L649" s="18"/>
      <c r="M649" s="18"/>
      <c r="N649" s="18"/>
      <c r="O649" s="18"/>
      <c r="P649" s="21">
        <v>31838210</v>
      </c>
      <c r="Q649" s="22">
        <v>0.17144678138942</v>
      </c>
      <c r="R649" s="21">
        <f t="shared" si="47"/>
        <v>185703165.3903346</v>
      </c>
      <c r="S649" s="17">
        <f t="shared" si="48"/>
        <v>3818116</v>
      </c>
      <c r="T649" s="15">
        <v>1954</v>
      </c>
      <c r="U649" s="23">
        <f t="shared" si="49"/>
        <v>0.39297000991684206</v>
      </c>
      <c r="V649" s="23">
        <f t="shared" si="50"/>
        <v>0.4301914415984527</v>
      </c>
      <c r="X649" s="15">
        <v>0.20716845365960668</v>
      </c>
      <c r="Y649" s="15">
        <v>0.10419103381834421</v>
      </c>
      <c r="Z649" s="15" t="e">
        <v>#N/A</v>
      </c>
    </row>
    <row r="650" spans="1:22" s="15" customFormat="1" ht="0.75" customHeight="1">
      <c r="A650" s="15">
        <v>1955</v>
      </c>
      <c r="B650" s="20">
        <v>225078.5</v>
      </c>
      <c r="C650" s="18">
        <f t="shared" si="46"/>
        <v>495172700</v>
      </c>
      <c r="D650" s="15">
        <v>1955</v>
      </c>
      <c r="E650" s="18">
        <v>496208000</v>
      </c>
      <c r="F650" s="18" t="e">
        <f>$J$645+$I$645*#REF!+$H$645*A650</f>
        <v>#N/A</v>
      </c>
      <c r="G650" s="18"/>
      <c r="H650" s="18"/>
      <c r="I650" s="18"/>
      <c r="J650" s="18"/>
      <c r="K650" s="18"/>
      <c r="L650" s="18"/>
      <c r="M650" s="18"/>
      <c r="N650" s="18"/>
      <c r="O650" s="18"/>
      <c r="P650" s="21">
        <v>31600967</v>
      </c>
      <c r="Q650" s="22">
        <v>0.17080943275971958</v>
      </c>
      <c r="R650" s="21">
        <f t="shared" si="47"/>
        <v>185007153.81716418</v>
      </c>
      <c r="S650" s="17">
        <f t="shared" si="48"/>
        <v>3822025</v>
      </c>
      <c r="T650" s="15">
        <v>1955</v>
      </c>
      <c r="U650" s="23">
        <f t="shared" si="49"/>
        <v>0.37284194091422185</v>
      </c>
      <c r="V650" s="23">
        <f t="shared" si="50"/>
        <v>0.4247124135625029</v>
      </c>
    </row>
    <row r="651" spans="1:22" s="15" customFormat="1" ht="0.75" customHeight="1">
      <c r="A651" s="15">
        <v>1956</v>
      </c>
      <c r="B651" s="20">
        <v>170714.7</v>
      </c>
      <c r="C651" s="18">
        <f t="shared" si="46"/>
        <v>375572340</v>
      </c>
      <c r="D651" s="15">
        <v>1956</v>
      </c>
      <c r="E651" s="18">
        <v>376357700</v>
      </c>
      <c r="F651" s="18" t="e">
        <f>$J$645+$I$645*#REF!+$H$645*A651</f>
        <v>#N/A</v>
      </c>
      <c r="G651" s="18"/>
      <c r="H651" s="18"/>
      <c r="I651" s="18"/>
      <c r="J651" s="18"/>
      <c r="K651" s="18"/>
      <c r="L651" s="18"/>
      <c r="M651" s="18"/>
      <c r="N651" s="18"/>
      <c r="O651" s="18"/>
      <c r="P651" s="21">
        <v>32771760</v>
      </c>
      <c r="Q651" s="22">
        <v>0.17335882727852134</v>
      </c>
      <c r="R651" s="21">
        <f t="shared" si="47"/>
        <v>189040042.05882356</v>
      </c>
      <c r="S651" s="17">
        <f t="shared" si="48"/>
        <v>3825936</v>
      </c>
      <c r="T651" s="15">
        <v>1956</v>
      </c>
      <c r="U651" s="23">
        <f t="shared" si="49"/>
        <v>0.502288227552734</v>
      </c>
      <c r="V651" s="23">
        <f t="shared" si="50"/>
        <v>0.41926518963967396</v>
      </c>
    </row>
    <row r="652" spans="1:22" s="15" customFormat="1" ht="0.75" customHeight="1">
      <c r="A652" s="15">
        <v>1957</v>
      </c>
      <c r="B652" s="20">
        <v>203171.5</v>
      </c>
      <c r="C652" s="18">
        <f t="shared" si="46"/>
        <v>446977300</v>
      </c>
      <c r="D652" s="15">
        <v>1957</v>
      </c>
      <c r="E652" s="18">
        <v>447911800</v>
      </c>
      <c r="F652" s="18" t="e">
        <f>$J$645+$I$645*#REF!+$H$645*A652</f>
        <v>#N/A</v>
      </c>
      <c r="G652" s="18"/>
      <c r="H652" s="18"/>
      <c r="I652" s="18"/>
      <c r="J652" s="18"/>
      <c r="K652" s="18"/>
      <c r="L652" s="18"/>
      <c r="M652" s="18"/>
      <c r="N652" s="18"/>
      <c r="O652" s="18"/>
      <c r="P652" s="21">
        <v>32701088</v>
      </c>
      <c r="Q652" s="22">
        <v>0.17909496494582536</v>
      </c>
      <c r="R652" s="21">
        <f t="shared" si="47"/>
        <v>182590772.49822065</v>
      </c>
      <c r="S652" s="17">
        <f t="shared" si="48"/>
        <v>3829849</v>
      </c>
      <c r="T652" s="15">
        <v>1957</v>
      </c>
      <c r="U652" s="23">
        <f t="shared" si="49"/>
        <v>0.4076489444980477</v>
      </c>
      <c r="V652" s="23">
        <f t="shared" si="50"/>
        <v>0.4138497698299659</v>
      </c>
    </row>
    <row r="653" spans="1:22" s="15" customFormat="1" ht="0.75" customHeight="1">
      <c r="A653" s="15">
        <v>1958</v>
      </c>
      <c r="B653" s="20">
        <v>228266.9</v>
      </c>
      <c r="C653" s="18">
        <f t="shared" si="46"/>
        <v>502187180</v>
      </c>
      <c r="D653" s="15">
        <v>1958</v>
      </c>
      <c r="E653" s="18">
        <v>503237200</v>
      </c>
      <c r="F653" s="18" t="e">
        <f>$J$645+$I$645*#REF!+$H$645*A653</f>
        <v>#N/A</v>
      </c>
      <c r="G653" s="18"/>
      <c r="H653" s="18"/>
      <c r="I653" s="18"/>
      <c r="J653" s="18"/>
      <c r="K653" s="18"/>
      <c r="L653" s="18"/>
      <c r="M653" s="18"/>
      <c r="N653" s="18"/>
      <c r="O653" s="18"/>
      <c r="P653" s="21">
        <v>36698681</v>
      </c>
      <c r="Q653" s="22">
        <v>0.1841937539834289</v>
      </c>
      <c r="R653" s="21">
        <f t="shared" si="47"/>
        <v>199239551.86505193</v>
      </c>
      <c r="S653" s="17">
        <f t="shared" si="48"/>
        <v>3833764</v>
      </c>
      <c r="T653" s="15">
        <v>1958</v>
      </c>
      <c r="U653" s="23">
        <f t="shared" si="49"/>
        <v>0.3959157865615895</v>
      </c>
      <c r="V653" s="23">
        <f t="shared" si="50"/>
        <v>0.4084661541333787</v>
      </c>
    </row>
    <row r="654" spans="1:22" s="15" customFormat="1" ht="0.75" customHeight="1">
      <c r="A654" s="15">
        <v>1959</v>
      </c>
      <c r="B654" s="20">
        <v>267329.9</v>
      </c>
      <c r="C654" s="18">
        <f t="shared" si="46"/>
        <v>588125780</v>
      </c>
      <c r="D654" s="15">
        <v>1959</v>
      </c>
      <c r="E654" s="18">
        <v>589355600</v>
      </c>
      <c r="F654" s="18" t="e">
        <f>$J$645+$I$645*#REF!+$H$645*A654</f>
        <v>#N/A</v>
      </c>
      <c r="G654" s="18"/>
      <c r="H654" s="18"/>
      <c r="I654" s="18"/>
      <c r="J654" s="18"/>
      <c r="K654" s="18"/>
      <c r="L654" s="18"/>
      <c r="M654" s="18"/>
      <c r="N654" s="18"/>
      <c r="O654" s="18"/>
      <c r="P654" s="21">
        <v>38445731</v>
      </c>
      <c r="Q654" s="22">
        <v>0.18546845124282982</v>
      </c>
      <c r="R654" s="21">
        <f t="shared" si="47"/>
        <v>207289869.20618558</v>
      </c>
      <c r="S654" s="17">
        <f t="shared" si="48"/>
        <v>3837681</v>
      </c>
      <c r="T654" s="15">
        <v>1959</v>
      </c>
      <c r="U654" s="23">
        <f t="shared" si="49"/>
        <v>0.35172291432572383</v>
      </c>
      <c r="V654" s="23">
        <f t="shared" si="50"/>
        <v>0.40311434254994083</v>
      </c>
    </row>
    <row r="655" spans="1:22" s="15" customFormat="1" ht="0.75" customHeight="1">
      <c r="A655" s="15">
        <v>1960</v>
      </c>
      <c r="B655" s="20">
        <v>197676.3</v>
      </c>
      <c r="C655" s="18">
        <f t="shared" si="46"/>
        <v>434887860</v>
      </c>
      <c r="D655" s="15">
        <v>1960</v>
      </c>
      <c r="E655" s="18">
        <v>435797100</v>
      </c>
      <c r="F655" s="18" t="e">
        <f>$J$645+$I$645*#REF!+$H$645*A655</f>
        <v>#N/A</v>
      </c>
      <c r="G655" s="18"/>
      <c r="H655" s="18"/>
      <c r="I655" s="18"/>
      <c r="J655" s="18"/>
      <c r="K655" s="18"/>
      <c r="L655" s="18"/>
      <c r="M655" s="18"/>
      <c r="N655" s="18"/>
      <c r="O655" s="18"/>
      <c r="P655" s="21">
        <v>34860405</v>
      </c>
      <c r="Q655" s="22">
        <v>0.18865519439133205</v>
      </c>
      <c r="R655" s="21">
        <f t="shared" si="47"/>
        <v>184783700.8277027</v>
      </c>
      <c r="S655" s="17">
        <f t="shared" si="48"/>
        <v>3841600</v>
      </c>
      <c r="T655" s="15">
        <v>1960</v>
      </c>
      <c r="U655" s="23">
        <f t="shared" si="49"/>
        <v>0.42401314930205525</v>
      </c>
      <c r="V655" s="23">
        <f t="shared" si="50"/>
        <v>0.39779433507956696</v>
      </c>
    </row>
    <row r="656" spans="1:22" s="15" customFormat="1" ht="0.75" customHeight="1">
      <c r="A656" s="15">
        <v>1961</v>
      </c>
      <c r="B656" s="20">
        <v>216776.7</v>
      </c>
      <c r="C656" s="18">
        <f t="shared" si="46"/>
        <v>476908740</v>
      </c>
      <c r="D656" s="15">
        <v>1961</v>
      </c>
      <c r="E656" s="18">
        <v>477905900</v>
      </c>
      <c r="F656" s="18" t="e">
        <f>$J$645+$I$645*#REF!+$H$645*A656</f>
        <v>#N/A</v>
      </c>
      <c r="G656" s="18"/>
      <c r="H656" s="18"/>
      <c r="I656" s="18"/>
      <c r="J656" s="18"/>
      <c r="K656" s="18"/>
      <c r="L656" s="18"/>
      <c r="M656" s="18"/>
      <c r="N656" s="18"/>
      <c r="O656" s="18"/>
      <c r="P656" s="21">
        <v>37092940</v>
      </c>
      <c r="Q656" s="22">
        <v>0.19056724028043337</v>
      </c>
      <c r="R656" s="21">
        <f t="shared" si="47"/>
        <v>194644892.50836122</v>
      </c>
      <c r="S656" s="17">
        <f t="shared" si="48"/>
        <v>3845521</v>
      </c>
      <c r="T656" s="15">
        <v>1961</v>
      </c>
      <c r="U656" s="23">
        <f t="shared" si="49"/>
        <v>0.4072870674087958</v>
      </c>
      <c r="V656" s="23">
        <f t="shared" si="50"/>
        <v>0.3925061317223424</v>
      </c>
    </row>
    <row r="657" spans="1:22" s="15" customFormat="1" ht="0.75" customHeight="1">
      <c r="A657" s="15">
        <v>1962</v>
      </c>
      <c r="B657" s="20">
        <v>236145.7</v>
      </c>
      <c r="C657" s="18">
        <f t="shared" si="46"/>
        <v>519520540</v>
      </c>
      <c r="D657" s="15">
        <v>1962</v>
      </c>
      <c r="E657" s="18">
        <v>520606700</v>
      </c>
      <c r="F657" s="18" t="e">
        <f>$J$645+$I$645*#REF!+$H$645*A657</f>
        <v>#N/A</v>
      </c>
      <c r="G657" s="18"/>
      <c r="H657" s="18"/>
      <c r="I657" s="18"/>
      <c r="J657" s="18"/>
      <c r="K657" s="18"/>
      <c r="L657" s="18"/>
      <c r="M657" s="18"/>
      <c r="N657" s="18"/>
      <c r="O657" s="18"/>
      <c r="P657" s="21">
        <v>33609888</v>
      </c>
      <c r="Q657" s="22">
        <v>0.19247928616953472</v>
      </c>
      <c r="R657" s="21">
        <f t="shared" si="47"/>
        <v>174615610.17218545</v>
      </c>
      <c r="S657" s="17">
        <f t="shared" si="48"/>
        <v>3849444</v>
      </c>
      <c r="T657" s="15">
        <v>1962</v>
      </c>
      <c r="U657" s="23">
        <f t="shared" si="49"/>
        <v>0.3354079195910953</v>
      </c>
      <c r="V657" s="23">
        <f t="shared" si="50"/>
        <v>0.38724973247821026</v>
      </c>
    </row>
    <row r="658" spans="1:22" s="15" customFormat="1" ht="0.75" customHeight="1">
      <c r="A658" s="15">
        <v>1963</v>
      </c>
      <c r="B658" s="20">
        <v>195141.2</v>
      </c>
      <c r="C658" s="18">
        <f t="shared" si="46"/>
        <v>429310640</v>
      </c>
      <c r="D658" s="15">
        <v>1963</v>
      </c>
      <c r="E658" s="18">
        <v>430208200</v>
      </c>
      <c r="F658" s="18" t="e">
        <f>$J$645+$I$645*#REF!+$H$645*A658</f>
        <v>#N/A</v>
      </c>
      <c r="G658" s="18"/>
      <c r="H658" s="18"/>
      <c r="I658" s="18"/>
      <c r="J658" s="18"/>
      <c r="K658" s="18"/>
      <c r="L658" s="18"/>
      <c r="M658" s="18"/>
      <c r="N658" s="18"/>
      <c r="O658" s="18"/>
      <c r="P658" s="21">
        <v>29802788</v>
      </c>
      <c r="Q658" s="22">
        <v>0.1950286806883365</v>
      </c>
      <c r="R658" s="21">
        <f t="shared" si="47"/>
        <v>152812334.5490196</v>
      </c>
      <c r="S658" s="17">
        <f t="shared" si="48"/>
        <v>3853369</v>
      </c>
      <c r="T658" s="15">
        <v>1963</v>
      </c>
      <c r="U658" s="23">
        <f t="shared" si="49"/>
        <v>0.35520553664253635</v>
      </c>
      <c r="V658" s="23">
        <f t="shared" si="50"/>
        <v>0.382025137347199</v>
      </c>
    </row>
    <row r="659" spans="1:22" s="15" customFormat="1" ht="0.75" customHeight="1">
      <c r="A659" s="15">
        <v>1964</v>
      </c>
      <c r="B659" s="20">
        <v>243398.1</v>
      </c>
      <c r="C659" s="18">
        <f t="shared" si="46"/>
        <v>535475820</v>
      </c>
      <c r="D659" s="15">
        <v>1964</v>
      </c>
      <c r="E659" s="18">
        <v>536595500</v>
      </c>
      <c r="F659" s="18" t="e">
        <f>$J$645+$I$645*#REF!+$H$645*A659</f>
        <v>#N/A</v>
      </c>
      <c r="G659" s="18"/>
      <c r="H659" s="18"/>
      <c r="I659" s="18"/>
      <c r="J659" s="18"/>
      <c r="K659" s="18"/>
      <c r="L659" s="18"/>
      <c r="M659" s="18"/>
      <c r="N659" s="18"/>
      <c r="O659" s="18"/>
      <c r="P659" s="21">
        <v>35948321</v>
      </c>
      <c r="Q659" s="22">
        <v>0.1975780752071383</v>
      </c>
      <c r="R659" s="21">
        <f t="shared" si="47"/>
        <v>181944889.19032258</v>
      </c>
      <c r="S659" s="17">
        <f t="shared" si="48"/>
        <v>3857296</v>
      </c>
      <c r="T659" s="15">
        <v>1964</v>
      </c>
      <c r="U659" s="23">
        <f t="shared" si="49"/>
        <v>0.3390727078224148</v>
      </c>
      <c r="V659" s="23">
        <f t="shared" si="50"/>
        <v>0.3768323463293086</v>
      </c>
    </row>
    <row r="660" spans="1:22" s="15" customFormat="1" ht="0.75" customHeight="1">
      <c r="A660" s="15">
        <v>1965</v>
      </c>
      <c r="B660" s="20">
        <v>268318.1</v>
      </c>
      <c r="C660" s="18">
        <f t="shared" si="46"/>
        <v>590299820</v>
      </c>
      <c r="D660" s="15">
        <v>1965</v>
      </c>
      <c r="E660" s="18">
        <v>591534100</v>
      </c>
      <c r="F660" s="18" t="e">
        <f>$J$645+$I$645*#REF!+$H$645*A660</f>
        <v>#N/A</v>
      </c>
      <c r="G660" s="18"/>
      <c r="H660" s="18"/>
      <c r="I660" s="18"/>
      <c r="J660" s="18"/>
      <c r="K660" s="18"/>
      <c r="L660" s="18"/>
      <c r="M660" s="18"/>
      <c r="N660" s="18"/>
      <c r="O660" s="18"/>
      <c r="P660" s="21">
        <v>40188648</v>
      </c>
      <c r="Q660" s="22">
        <v>0.20076481835564053</v>
      </c>
      <c r="R660" s="21">
        <f t="shared" si="47"/>
        <v>200177741.94285715</v>
      </c>
      <c r="S660" s="17">
        <f t="shared" si="48"/>
        <v>3861225</v>
      </c>
      <c r="T660" s="15">
        <v>1965</v>
      </c>
      <c r="U660" s="23">
        <f t="shared" si="49"/>
        <v>0.33840439958213253</v>
      </c>
      <c r="V660" s="23">
        <f t="shared" si="50"/>
        <v>0.3716713594245675</v>
      </c>
    </row>
    <row r="661" spans="1:22" s="15" customFormat="1" ht="0.75" customHeight="1">
      <c r="A661" s="15">
        <v>1966</v>
      </c>
      <c r="B661" s="20">
        <v>227564.7</v>
      </c>
      <c r="C661" s="18">
        <f t="shared" si="46"/>
        <v>500642340</v>
      </c>
      <c r="D661" s="15">
        <v>1966</v>
      </c>
      <c r="E661" s="18">
        <v>501689200</v>
      </c>
      <c r="F661" s="18" t="e">
        <f>$J$645+$I$645*#REF!+$H$645*A661</f>
        <v>#N/A</v>
      </c>
      <c r="G661" s="18"/>
      <c r="H661" s="18"/>
      <c r="I661" s="18"/>
      <c r="J661" s="18"/>
      <c r="K661" s="18"/>
      <c r="L661" s="18"/>
      <c r="M661" s="18"/>
      <c r="N661" s="18"/>
      <c r="O661" s="18"/>
      <c r="P661" s="21">
        <v>35238148</v>
      </c>
      <c r="Q661" s="22">
        <v>0.20650095602294452</v>
      </c>
      <c r="R661" s="21">
        <f t="shared" si="47"/>
        <v>170643994.4814815</v>
      </c>
      <c r="S661" s="17">
        <f t="shared" si="48"/>
        <v>3865156</v>
      </c>
      <c r="T661" s="15">
        <v>1966</v>
      </c>
      <c r="U661" s="23">
        <f t="shared" si="49"/>
        <v>0.3401388638254152</v>
      </c>
      <c r="V661" s="23">
        <f t="shared" si="50"/>
        <v>0.3665421766329189</v>
      </c>
    </row>
    <row r="662" spans="1:22" s="15" customFormat="1" ht="0.75" customHeight="1">
      <c r="A662" s="15">
        <v>1967</v>
      </c>
      <c r="B662" s="20">
        <v>191561.9</v>
      </c>
      <c r="C662" s="18">
        <f t="shared" si="46"/>
        <v>421436180</v>
      </c>
      <c r="D662" s="15">
        <v>1967</v>
      </c>
      <c r="E662" s="18">
        <v>422317300</v>
      </c>
      <c r="F662" s="18" t="e">
        <f>$J$645+$I$645*#REF!+$H$645*A662</f>
        <v>#N/A</v>
      </c>
      <c r="G662" s="18"/>
      <c r="H662" s="18"/>
      <c r="I662" s="18"/>
      <c r="J662" s="18"/>
      <c r="K662" s="18"/>
      <c r="L662" s="18"/>
      <c r="M662" s="18"/>
      <c r="N662" s="18"/>
      <c r="O662" s="18"/>
      <c r="P662" s="21">
        <v>35448859</v>
      </c>
      <c r="Q662" s="22">
        <v>0.212874442319949</v>
      </c>
      <c r="R662" s="21">
        <f t="shared" si="47"/>
        <v>166524729.85329342</v>
      </c>
      <c r="S662" s="17">
        <f t="shared" si="48"/>
        <v>3869089</v>
      </c>
      <c r="T662" s="15">
        <v>1967</v>
      </c>
      <c r="U662" s="23">
        <f t="shared" si="49"/>
        <v>0.3943118831582164</v>
      </c>
      <c r="V662" s="23">
        <f t="shared" si="50"/>
        <v>0.3614447979543911</v>
      </c>
    </row>
    <row r="663" spans="1:22" s="15" customFormat="1" ht="0.75" customHeight="1">
      <c r="A663" s="15">
        <v>1968</v>
      </c>
      <c r="B663" s="20">
        <v>198611.3</v>
      </c>
      <c r="C663" s="18">
        <f t="shared" si="46"/>
        <v>436944860</v>
      </c>
      <c r="D663" s="15">
        <v>1968</v>
      </c>
      <c r="E663" s="18">
        <v>437858400</v>
      </c>
      <c r="F663" s="18" t="e">
        <f>$J$645+$I$645*#REF!+$H$645*A663</f>
        <v>#N/A</v>
      </c>
      <c r="G663" s="18"/>
      <c r="H663" s="18"/>
      <c r="I663" s="18"/>
      <c r="J663" s="18"/>
      <c r="K663" s="18"/>
      <c r="L663" s="18"/>
      <c r="M663" s="18"/>
      <c r="N663" s="18"/>
      <c r="O663" s="18"/>
      <c r="P663" s="21">
        <v>36559258</v>
      </c>
      <c r="Q663" s="22">
        <v>0.22179732313575523</v>
      </c>
      <c r="R663" s="21">
        <f t="shared" si="47"/>
        <v>164831827.0172414</v>
      </c>
      <c r="S663" s="17">
        <f t="shared" si="48"/>
        <v>3873024</v>
      </c>
      <c r="T663" s="15">
        <v>1968</v>
      </c>
      <c r="U663" s="23">
        <f t="shared" si="49"/>
        <v>0.37645007385319407</v>
      </c>
      <c r="V663" s="23">
        <f t="shared" si="50"/>
        <v>0.3563792233889558</v>
      </c>
    </row>
    <row r="664" spans="1:22" s="15" customFormat="1" ht="0.75" customHeight="1">
      <c r="A664" s="15">
        <v>1969</v>
      </c>
      <c r="B664" s="20">
        <v>160610.7</v>
      </c>
      <c r="C664" s="18">
        <f t="shared" si="46"/>
        <v>353343540</v>
      </c>
      <c r="D664" s="15">
        <v>1969</v>
      </c>
      <c r="E664" s="18">
        <v>354082300</v>
      </c>
      <c r="F664" s="18" t="e">
        <f>$J$645+$I$645*#REF!+$H$645*A664</f>
        <v>#N/A</v>
      </c>
      <c r="G664" s="18"/>
      <c r="H664" s="18"/>
      <c r="I664" s="18"/>
      <c r="J664" s="18"/>
      <c r="K664" s="18"/>
      <c r="L664" s="18"/>
      <c r="M664" s="18"/>
      <c r="N664" s="18"/>
      <c r="O664" s="18"/>
      <c r="P664" s="21">
        <v>36110617</v>
      </c>
      <c r="Q664" s="22">
        <v>0.23390694710006374</v>
      </c>
      <c r="R664" s="21">
        <f t="shared" si="47"/>
        <v>154380267.22888282</v>
      </c>
      <c r="S664" s="17">
        <f t="shared" si="48"/>
        <v>3876961</v>
      </c>
      <c r="T664" s="15">
        <v>1969</v>
      </c>
      <c r="U664" s="23">
        <f t="shared" si="49"/>
        <v>0.43600108570488505</v>
      </c>
      <c r="V664" s="23">
        <f t="shared" si="50"/>
        <v>0.3513454529366413</v>
      </c>
    </row>
    <row r="665" spans="1:22" s="15" customFormat="1" ht="0.75" customHeight="1">
      <c r="A665" s="15">
        <v>1970</v>
      </c>
      <c r="B665" s="20">
        <v>285970</v>
      </c>
      <c r="C665" s="18">
        <f t="shared" si="46"/>
        <v>629134000</v>
      </c>
      <c r="D665" s="15">
        <v>1970</v>
      </c>
      <c r="E665" s="18">
        <v>630449400</v>
      </c>
      <c r="F665" s="18" t="e">
        <f>$J$645+$I$645*#REF!+$H$645*A665</f>
        <v>#N/A</v>
      </c>
      <c r="G665" s="18"/>
      <c r="H665" s="18"/>
      <c r="I665" s="18"/>
      <c r="J665" s="18"/>
      <c r="K665" s="18"/>
      <c r="L665" s="18"/>
      <c r="M665" s="18"/>
      <c r="N665" s="18"/>
      <c r="O665" s="18"/>
      <c r="P665" s="21">
        <v>40543400</v>
      </c>
      <c r="Q665" s="22">
        <v>0.24729126832377307</v>
      </c>
      <c r="R665" s="21">
        <f t="shared" si="47"/>
        <v>163949986.08247426</v>
      </c>
      <c r="S665" s="17">
        <f t="shared" si="48"/>
        <v>3880900</v>
      </c>
      <c r="T665" s="15">
        <v>1970</v>
      </c>
      <c r="U665" s="23">
        <f t="shared" si="49"/>
        <v>0.2600525689809115</v>
      </c>
      <c r="V665" s="23">
        <f t="shared" si="50"/>
        <v>0.34634348659747616</v>
      </c>
    </row>
    <row r="666" spans="1:22" s="15" customFormat="1" ht="0.75" customHeight="1">
      <c r="A666" s="15">
        <v>1971</v>
      </c>
      <c r="B666" s="20">
        <v>257134</v>
      </c>
      <c r="C666" s="18">
        <f t="shared" si="46"/>
        <v>565694800</v>
      </c>
      <c r="D666" s="15">
        <v>1971</v>
      </c>
      <c r="E666" s="18">
        <v>566877600</v>
      </c>
      <c r="F666" s="18" t="e">
        <f>$J$645+$I$645*#REF!+$H$645*A666</f>
        <v>#N/A</v>
      </c>
      <c r="G666" s="18"/>
      <c r="H666" s="18"/>
      <c r="I666" s="18"/>
      <c r="J666" s="18"/>
      <c r="K666" s="18"/>
      <c r="L666" s="18"/>
      <c r="M666" s="18"/>
      <c r="N666" s="18"/>
      <c r="O666" s="18"/>
      <c r="P666" s="21">
        <v>41487301</v>
      </c>
      <c r="Q666" s="22">
        <v>0.25812619502868067</v>
      </c>
      <c r="R666" s="21">
        <f t="shared" si="47"/>
        <v>160724877.20740741</v>
      </c>
      <c r="S666" s="17">
        <f t="shared" si="48"/>
        <v>3884841</v>
      </c>
      <c r="T666" s="15">
        <v>1971</v>
      </c>
      <c r="U666" s="23">
        <f t="shared" si="49"/>
        <v>0.28352659764190263</v>
      </c>
      <c r="V666" s="23">
        <f t="shared" si="50"/>
        <v>0.34137332437140344</v>
      </c>
    </row>
    <row r="667" spans="1:22" s="15" customFormat="1" ht="0.75" customHeight="1">
      <c r="A667" s="15">
        <v>1972</v>
      </c>
      <c r="B667" s="20">
        <v>333919.5</v>
      </c>
      <c r="C667" s="18">
        <f t="shared" si="46"/>
        <v>734622900</v>
      </c>
      <c r="D667" s="15">
        <v>1972</v>
      </c>
      <c r="E667" s="18">
        <v>736158900</v>
      </c>
      <c r="F667" s="18" t="e">
        <f>$J$645+$I$645*#REF!+$H$645*A667</f>
        <v>#N/A</v>
      </c>
      <c r="G667" s="18"/>
      <c r="H667" s="18"/>
      <c r="I667" s="18"/>
      <c r="J667" s="18"/>
      <c r="K667" s="18"/>
      <c r="L667" s="18"/>
      <c r="M667" s="18"/>
      <c r="N667" s="18"/>
      <c r="O667" s="18"/>
      <c r="P667" s="21">
        <v>46089824</v>
      </c>
      <c r="Q667" s="22">
        <v>0.26641172721478645</v>
      </c>
      <c r="R667" s="21">
        <f t="shared" si="47"/>
        <v>173002234.10526317</v>
      </c>
      <c r="S667" s="17">
        <f t="shared" si="48"/>
        <v>3888784</v>
      </c>
      <c r="T667" s="15">
        <v>1972</v>
      </c>
      <c r="U667" s="23">
        <f t="shared" si="49"/>
        <v>0.2350066461266218</v>
      </c>
      <c r="V667" s="23">
        <f t="shared" si="50"/>
        <v>0.3364349662584516</v>
      </c>
    </row>
    <row r="668" spans="1:22" s="15" customFormat="1" ht="0.75" customHeight="1">
      <c r="A668" s="15">
        <v>1973</v>
      </c>
      <c r="B668" s="20">
        <v>318044.7</v>
      </c>
      <c r="C668" s="18">
        <f t="shared" si="46"/>
        <v>699698340</v>
      </c>
      <c r="D668" s="15">
        <v>1973</v>
      </c>
      <c r="E668" s="18">
        <v>701161400</v>
      </c>
      <c r="F668" s="18" t="e">
        <f>$J$645+$I$645*#REF!+$H$645*A668</f>
        <v>#N/A</v>
      </c>
      <c r="G668" s="18"/>
      <c r="H668" s="18"/>
      <c r="I668" s="18"/>
      <c r="J668" s="18"/>
      <c r="K668" s="18"/>
      <c r="L668" s="18"/>
      <c r="M668" s="18"/>
      <c r="N668" s="18"/>
      <c r="O668" s="18"/>
      <c r="P668" s="21">
        <v>62352874</v>
      </c>
      <c r="Q668" s="22">
        <v>0.2829827915869981</v>
      </c>
      <c r="R668" s="21">
        <f t="shared" si="47"/>
        <v>220341575.01351354</v>
      </c>
      <c r="S668" s="17">
        <f t="shared" si="48"/>
        <v>3892729</v>
      </c>
      <c r="T668" s="15">
        <v>1973</v>
      </c>
      <c r="U668" s="23">
        <f t="shared" si="49"/>
        <v>0.3142522891498499</v>
      </c>
      <c r="V668" s="23">
        <f t="shared" si="50"/>
        <v>0.3315284122586206</v>
      </c>
    </row>
    <row r="669" spans="1:22" s="15" customFormat="1" ht="0.75" customHeight="1">
      <c r="A669" s="15">
        <v>1974</v>
      </c>
      <c r="B669" s="20">
        <v>270919</v>
      </c>
      <c r="C669" s="18">
        <f t="shared" si="46"/>
        <v>596021800</v>
      </c>
      <c r="D669" s="15">
        <v>1974</v>
      </c>
      <c r="E669" s="18">
        <v>597268000</v>
      </c>
      <c r="F669" s="18" t="e">
        <f>$J$645+$I$645*#REF!+$H$645*A669</f>
        <v>#N/A</v>
      </c>
      <c r="G669" s="18"/>
      <c r="H669" s="18"/>
      <c r="I669" s="18"/>
      <c r="J669" s="18"/>
      <c r="K669" s="18"/>
      <c r="L669" s="18"/>
      <c r="M669" s="18"/>
      <c r="N669" s="18"/>
      <c r="O669" s="18"/>
      <c r="P669" s="21">
        <v>58046121</v>
      </c>
      <c r="Q669" s="22">
        <v>0.31421287444231993</v>
      </c>
      <c r="R669" s="21">
        <f t="shared" si="47"/>
        <v>184735017.94929007</v>
      </c>
      <c r="S669" s="17">
        <f t="shared" si="48"/>
        <v>3896676</v>
      </c>
      <c r="T669" s="15">
        <v>1974</v>
      </c>
      <c r="U669" s="23">
        <f t="shared" si="49"/>
        <v>0.30930004277692774</v>
      </c>
      <c r="V669" s="23">
        <f t="shared" si="50"/>
        <v>0.3266536623719105</v>
      </c>
    </row>
    <row r="670" spans="1:22" s="15" customFormat="1" ht="0.75" customHeight="1">
      <c r="A670" s="15">
        <v>1975</v>
      </c>
      <c r="B670" s="20">
        <v>230951.3</v>
      </c>
      <c r="C670" s="18">
        <f t="shared" si="46"/>
        <v>508092860</v>
      </c>
      <c r="D670" s="15">
        <v>1975</v>
      </c>
      <c r="E670" s="18">
        <v>509155300</v>
      </c>
      <c r="F670" s="18" t="e">
        <f>$J$645+$I$645*#REF!+$H$645*A670</f>
        <v>#N/A</v>
      </c>
      <c r="G670" s="18"/>
      <c r="H670" s="18"/>
      <c r="I670" s="18"/>
      <c r="J670" s="18"/>
      <c r="K670" s="18"/>
      <c r="L670" s="18"/>
      <c r="M670" s="18"/>
      <c r="N670" s="18"/>
      <c r="O670" s="18"/>
      <c r="P670" s="21">
        <v>55974762</v>
      </c>
      <c r="Q670" s="22">
        <v>0.34289356277884</v>
      </c>
      <c r="R670" s="21">
        <f t="shared" si="47"/>
        <v>163242382.11524165</v>
      </c>
      <c r="S670" s="17">
        <f t="shared" si="48"/>
        <v>3900625</v>
      </c>
      <c r="T670" s="15">
        <v>1975</v>
      </c>
      <c r="U670" s="23">
        <f t="shared" si="49"/>
        <v>0.3206141271931013</v>
      </c>
      <c r="V670" s="23">
        <f t="shared" si="50"/>
        <v>0.32181071659829286</v>
      </c>
    </row>
    <row r="671" spans="1:22" s="15" customFormat="1" ht="0.75" customHeight="1">
      <c r="A671" s="15">
        <v>1976</v>
      </c>
      <c r="B671" s="20">
        <v>266256.7</v>
      </c>
      <c r="C671" s="18">
        <f t="shared" si="46"/>
        <v>585764740</v>
      </c>
      <c r="D671" s="15">
        <v>1976</v>
      </c>
      <c r="E671" s="18">
        <v>586989600</v>
      </c>
      <c r="F671" s="18" t="e">
        <f>$J$645+$I$645*#REF!+$H$645*A671</f>
        <v>#N/A</v>
      </c>
      <c r="G671" s="18"/>
      <c r="H671" s="18"/>
      <c r="I671" s="18"/>
      <c r="J671" s="18"/>
      <c r="K671" s="18"/>
      <c r="L671" s="18"/>
      <c r="M671" s="18"/>
      <c r="N671" s="18"/>
      <c r="O671" s="18"/>
      <c r="P671" s="21">
        <v>74163062</v>
      </c>
      <c r="Q671" s="22">
        <v>0.36265137029955385</v>
      </c>
      <c r="R671" s="21">
        <f t="shared" si="47"/>
        <v>204502362.52724078</v>
      </c>
      <c r="S671" s="17">
        <f t="shared" si="48"/>
        <v>3904576</v>
      </c>
      <c r="T671" s="15">
        <v>1976</v>
      </c>
      <c r="U671" s="23">
        <f t="shared" si="49"/>
        <v>0.3483917986404543</v>
      </c>
      <c r="V671" s="23">
        <f t="shared" si="50"/>
        <v>0.3169995749378245</v>
      </c>
    </row>
    <row r="672" spans="1:22" s="15" customFormat="1" ht="0.75" customHeight="1">
      <c r="A672" s="15">
        <v>1977</v>
      </c>
      <c r="B672" s="20">
        <v>304413.2</v>
      </c>
      <c r="C672" s="18">
        <f t="shared" si="46"/>
        <v>669709040</v>
      </c>
      <c r="D672" s="15">
        <v>1977</v>
      </c>
      <c r="E672" s="18">
        <v>671109400</v>
      </c>
      <c r="F672" s="18" t="e">
        <f>$J$645+$I$645*#REF!+$H$645*A672</f>
        <v>#N/A</v>
      </c>
      <c r="G672" s="18"/>
      <c r="H672" s="18"/>
      <c r="I672" s="18"/>
      <c r="J672" s="18"/>
      <c r="K672" s="18"/>
      <c r="L672" s="18"/>
      <c r="M672" s="18"/>
      <c r="N672" s="18"/>
      <c r="O672" s="18"/>
      <c r="P672" s="21">
        <v>87024525</v>
      </c>
      <c r="Q672" s="22">
        <v>0.3862332695984704</v>
      </c>
      <c r="R672" s="21">
        <f t="shared" si="47"/>
        <v>225315973.14356434</v>
      </c>
      <c r="S672" s="17">
        <f t="shared" si="48"/>
        <v>3908529</v>
      </c>
      <c r="T672" s="15">
        <v>1977</v>
      </c>
      <c r="U672" s="23">
        <f t="shared" si="49"/>
        <v>0.33573657758863806</v>
      </c>
      <c r="V672" s="23">
        <f t="shared" si="50"/>
        <v>0.3122202373904486</v>
      </c>
    </row>
    <row r="673" spans="1:22" s="15" customFormat="1" ht="0.75" customHeight="1">
      <c r="A673" s="15">
        <v>1978</v>
      </c>
      <c r="B673" s="20">
        <v>272073.6</v>
      </c>
      <c r="C673" s="18">
        <f t="shared" si="46"/>
        <v>598561920</v>
      </c>
      <c r="D673" s="15">
        <v>1978</v>
      </c>
      <c r="E673" s="18">
        <v>599813500</v>
      </c>
      <c r="F673" s="18" t="e">
        <f>$J$645+$I$645*#REF!+$H$645*A673</f>
        <v>#N/A</v>
      </c>
      <c r="G673" s="18"/>
      <c r="H673" s="18"/>
      <c r="I673" s="18"/>
      <c r="J673" s="18"/>
      <c r="K673" s="18"/>
      <c r="L673" s="18"/>
      <c r="M673" s="18"/>
      <c r="N673" s="18"/>
      <c r="O673" s="18"/>
      <c r="P673" s="21">
        <v>95829280</v>
      </c>
      <c r="Q673" s="22">
        <v>0.4155513065646909</v>
      </c>
      <c r="R673" s="21">
        <f t="shared" si="47"/>
        <v>230607577.17791408</v>
      </c>
      <c r="S673" s="17">
        <f t="shared" si="48"/>
        <v>3912484</v>
      </c>
      <c r="T673" s="15">
        <v>1978</v>
      </c>
      <c r="U673" s="23">
        <f t="shared" si="49"/>
        <v>0.38446546664573916</v>
      </c>
      <c r="V673" s="23">
        <f t="shared" si="50"/>
        <v>0.3074727039561935</v>
      </c>
    </row>
    <row r="674" spans="1:22" s="15" customFormat="1" ht="0.75" customHeight="1">
      <c r="A674" s="15">
        <v>1979</v>
      </c>
      <c r="B674" s="20">
        <v>291315.8</v>
      </c>
      <c r="C674" s="18">
        <f t="shared" si="46"/>
        <v>640894760</v>
      </c>
      <c r="D674" s="15">
        <v>1979</v>
      </c>
      <c r="E674" s="18">
        <v>642234800</v>
      </c>
      <c r="F674" s="18" t="e">
        <f>$J$645+$I$645*#REF!+$H$645*A674</f>
        <v>#N/A</v>
      </c>
      <c r="G674" s="18"/>
      <c r="H674" s="18"/>
      <c r="I674" s="18"/>
      <c r="J674" s="18"/>
      <c r="K674" s="18"/>
      <c r="L674" s="18"/>
      <c r="M674" s="18"/>
      <c r="N674" s="18"/>
      <c r="O674" s="18"/>
      <c r="P674" s="21">
        <v>123915644</v>
      </c>
      <c r="Q674" s="22">
        <v>0.46271510516252384</v>
      </c>
      <c r="R674" s="21">
        <f t="shared" si="47"/>
        <v>267801164.51239672</v>
      </c>
      <c r="S674" s="17">
        <f t="shared" si="48"/>
        <v>3916441</v>
      </c>
      <c r="T674" s="15">
        <v>1979</v>
      </c>
      <c r="U674" s="23">
        <f t="shared" si="49"/>
        <v>0.416983266108278</v>
      </c>
      <c r="V674" s="23">
        <f t="shared" si="50"/>
        <v>0.30275697463505935</v>
      </c>
    </row>
    <row r="675" spans="1:22" s="15" customFormat="1" ht="0.75" customHeight="1">
      <c r="A675" s="15">
        <v>1980</v>
      </c>
      <c r="B675" s="20">
        <v>326281.9</v>
      </c>
      <c r="C675" s="18">
        <f t="shared" si="46"/>
        <v>717820180</v>
      </c>
      <c r="D675" s="15">
        <v>1980</v>
      </c>
      <c r="E675" s="18">
        <v>719321000</v>
      </c>
      <c r="F675" s="18" t="e">
        <f>$J$645+$I$645*#REF!+$H$645*A675</f>
        <v>#N/A</v>
      </c>
      <c r="G675" s="18"/>
      <c r="H675" s="18"/>
      <c r="I675" s="18"/>
      <c r="J675" s="18"/>
      <c r="K675" s="18"/>
      <c r="L675" s="18"/>
      <c r="M675" s="18"/>
      <c r="N675" s="18"/>
      <c r="O675" s="18"/>
      <c r="P675" s="21">
        <v>132266312</v>
      </c>
      <c r="Q675" s="22">
        <v>0.5251752708731676</v>
      </c>
      <c r="R675" s="21">
        <f t="shared" si="47"/>
        <v>251851751.85436893</v>
      </c>
      <c r="S675" s="17">
        <f t="shared" si="48"/>
        <v>3920400</v>
      </c>
      <c r="T675" s="15">
        <v>1980</v>
      </c>
      <c r="U675" s="23">
        <f t="shared" si="49"/>
        <v>0.35012428645120736</v>
      </c>
      <c r="V675" s="23">
        <f t="shared" si="50"/>
        <v>0.29807304942704604</v>
      </c>
    </row>
    <row r="676" spans="1:22" s="15" customFormat="1" ht="0.75" customHeight="1">
      <c r="A676" s="15">
        <v>1981</v>
      </c>
      <c r="B676" s="20">
        <v>274328.2</v>
      </c>
      <c r="C676" s="18">
        <f t="shared" si="46"/>
        <v>603522040</v>
      </c>
      <c r="D676" s="15">
        <v>1981</v>
      </c>
      <c r="E676" s="18">
        <v>604783900</v>
      </c>
      <c r="F676" s="18" t="e">
        <f>$J$645+$I$645*#REF!+$H$645*A676</f>
        <v>#N/A</v>
      </c>
      <c r="G676" s="18"/>
      <c r="H676" s="18"/>
      <c r="I676" s="18"/>
      <c r="J676" s="18"/>
      <c r="K676" s="18"/>
      <c r="L676" s="18"/>
      <c r="M676" s="18"/>
      <c r="N676" s="18"/>
      <c r="O676" s="18"/>
      <c r="P676" s="21">
        <v>122009279</v>
      </c>
      <c r="Q676" s="22">
        <v>0.5793499043977055</v>
      </c>
      <c r="R676" s="21">
        <f t="shared" si="47"/>
        <v>210596874.31353137</v>
      </c>
      <c r="S676" s="17">
        <f t="shared" si="48"/>
        <v>3924361</v>
      </c>
      <c r="T676" s="15">
        <v>1981</v>
      </c>
      <c r="U676" s="23">
        <f t="shared" si="49"/>
        <v>0.3482183872843364</v>
      </c>
      <c r="V676" s="23">
        <f t="shared" si="50"/>
        <v>0.2934209283321252</v>
      </c>
    </row>
    <row r="677" spans="1:22" s="15" customFormat="1" ht="0.75" customHeight="1">
      <c r="A677" s="15">
        <v>1982</v>
      </c>
      <c r="B677" s="20">
        <v>354928.6</v>
      </c>
      <c r="C677" s="18">
        <f t="shared" si="46"/>
        <v>780842920</v>
      </c>
      <c r="D677" s="15">
        <v>1982</v>
      </c>
      <c r="E677" s="18">
        <v>782475500</v>
      </c>
      <c r="F677" s="18" t="e">
        <f>$J$645+$I$645*#REF!+$H$645*A677</f>
        <v>#N/A</v>
      </c>
      <c r="G677" s="18"/>
      <c r="H677" s="18"/>
      <c r="I677" s="18"/>
      <c r="J677" s="18"/>
      <c r="K677" s="18"/>
      <c r="L677" s="18"/>
      <c r="M677" s="18"/>
      <c r="N677" s="18"/>
      <c r="O677" s="18"/>
      <c r="P677" s="21">
        <v>119443682</v>
      </c>
      <c r="Q677" s="22">
        <v>0.6150414276609305</v>
      </c>
      <c r="R677" s="21">
        <f t="shared" si="47"/>
        <v>194204287.10673577</v>
      </c>
      <c r="S677" s="17">
        <f aca="true" t="shared" si="51" ref="S677:S708">T677^2</f>
        <v>3928324</v>
      </c>
      <c r="T677" s="15">
        <v>1982</v>
      </c>
      <c r="U677" s="23">
        <f t="shared" si="49"/>
        <v>0.24819216334151775</v>
      </c>
      <c r="V677" s="23">
        <f aca="true" t="shared" si="52" ref="V677:V708">$Z$645+$Y$645*S677+$X$645*T677</f>
        <v>0.28880061135038204</v>
      </c>
    </row>
    <row r="678" spans="1:22" s="15" customFormat="1" ht="0.75" customHeight="1">
      <c r="A678" s="15">
        <v>1983</v>
      </c>
      <c r="B678" s="20">
        <v>382201.4</v>
      </c>
      <c r="C678" s="18">
        <f t="shared" si="46"/>
        <v>840843080</v>
      </c>
      <c r="D678" s="15">
        <v>1983</v>
      </c>
      <c r="E678" s="18">
        <v>842601200</v>
      </c>
      <c r="F678" s="18" t="e">
        <f>$J$645+$I$645*#REF!+$H$645*A678</f>
        <v>#N/A</v>
      </c>
      <c r="G678" s="18"/>
      <c r="H678" s="18"/>
      <c r="I678" s="18"/>
      <c r="J678" s="18"/>
      <c r="K678" s="18"/>
      <c r="L678" s="18"/>
      <c r="M678" s="18"/>
      <c r="N678" s="18"/>
      <c r="O678" s="18"/>
      <c r="P678" s="21">
        <v>136757992</v>
      </c>
      <c r="Q678" s="22">
        <v>0.6347992351816443</v>
      </c>
      <c r="R678" s="21">
        <f t="shared" si="47"/>
        <v>215435029.56626508</v>
      </c>
      <c r="S678" s="17">
        <f t="shared" si="51"/>
        <v>3932289</v>
      </c>
      <c r="T678" s="15">
        <v>1983</v>
      </c>
      <c r="U678" s="23">
        <f t="shared" si="49"/>
        <v>0.25567852213629066</v>
      </c>
      <c r="V678" s="23">
        <f t="shared" si="52"/>
        <v>0.2842120984817029</v>
      </c>
    </row>
    <row r="679" spans="1:22" s="15" customFormat="1" ht="0.75" customHeight="1">
      <c r="A679" s="15">
        <v>1984</v>
      </c>
      <c r="B679" s="20">
        <v>309599.5</v>
      </c>
      <c r="C679" s="18">
        <f t="shared" si="46"/>
        <v>681118900</v>
      </c>
      <c r="D679" s="15">
        <v>1984</v>
      </c>
      <c r="E679" s="18">
        <v>682543100</v>
      </c>
      <c r="F679" s="18" t="e">
        <f>$J$645+$I$645*#REF!+$H$645*A679</f>
        <v>#N/A</v>
      </c>
      <c r="G679" s="18"/>
      <c r="H679" s="18"/>
      <c r="I679" s="18"/>
      <c r="J679" s="18"/>
      <c r="K679" s="18"/>
      <c r="L679" s="18"/>
      <c r="M679" s="18"/>
      <c r="N679" s="18"/>
      <c r="O679" s="18"/>
      <c r="P679" s="21">
        <v>139200622</v>
      </c>
      <c r="Q679" s="22">
        <v>0.6622052262587635</v>
      </c>
      <c r="R679" s="21">
        <f t="shared" si="47"/>
        <v>210207676.533205</v>
      </c>
      <c r="S679" s="17">
        <f t="shared" si="51"/>
        <v>3936256</v>
      </c>
      <c r="T679" s="15">
        <v>1984</v>
      </c>
      <c r="U679" s="23">
        <f t="shared" si="49"/>
        <v>0.30797714683981864</v>
      </c>
      <c r="V679" s="23">
        <f t="shared" si="52"/>
        <v>0.2796553897261447</v>
      </c>
    </row>
    <row r="680" spans="1:22" s="15" customFormat="1" ht="0.75" customHeight="1">
      <c r="A680" s="15">
        <v>1985</v>
      </c>
      <c r="B680" s="20">
        <v>377689.8</v>
      </c>
      <c r="C680" s="18">
        <f t="shared" si="46"/>
        <v>830917560</v>
      </c>
      <c r="D680" s="15">
        <v>1985</v>
      </c>
      <c r="E680" s="18">
        <v>832654878</v>
      </c>
      <c r="F680" s="18" t="e">
        <f>$J$645+$I$645*#REF!+$H$645*A680</f>
        <v>#N/A</v>
      </c>
      <c r="G680" s="18"/>
      <c r="H680" s="18"/>
      <c r="I680" s="18"/>
      <c r="J680" s="18"/>
      <c r="K680" s="18"/>
      <c r="L680" s="18"/>
      <c r="M680" s="18"/>
      <c r="N680" s="18"/>
      <c r="O680" s="18"/>
      <c r="P680" s="21">
        <v>136372556</v>
      </c>
      <c r="Q680" s="22">
        <v>0.68578712555768</v>
      </c>
      <c r="R680" s="21">
        <f t="shared" si="47"/>
        <v>198855520.78438663</v>
      </c>
      <c r="S680" s="17">
        <f t="shared" si="51"/>
        <v>3940225</v>
      </c>
      <c r="T680" s="15">
        <v>1985</v>
      </c>
      <c r="U680" s="23">
        <f t="shared" si="49"/>
        <v>0.23882106024770883</v>
      </c>
      <c r="V680" s="23">
        <f t="shared" si="52"/>
        <v>0.2751304850837073</v>
      </c>
    </row>
    <row r="681" spans="1:22" s="15" customFormat="1" ht="0.75" customHeight="1">
      <c r="A681" s="15">
        <v>1986</v>
      </c>
      <c r="B681" s="20">
        <v>285195.2</v>
      </c>
      <c r="C681" s="18">
        <f t="shared" si="46"/>
        <v>627429440</v>
      </c>
      <c r="D681" s="15">
        <v>1986</v>
      </c>
      <c r="E681" s="18">
        <v>628741339</v>
      </c>
      <c r="F681" s="18" t="e">
        <f>$J$645+$I$645*#REF!+$H$645*A681</f>
        <v>#N/A</v>
      </c>
      <c r="G681" s="18"/>
      <c r="H681" s="18"/>
      <c r="I681" s="18"/>
      <c r="J681" s="18"/>
      <c r="K681" s="18"/>
      <c r="L681" s="18"/>
      <c r="M681" s="18"/>
      <c r="N681" s="18"/>
      <c r="O681" s="18"/>
      <c r="P681" s="21">
        <v>141662627</v>
      </c>
      <c r="Q681" s="22">
        <v>0.6985340981516889</v>
      </c>
      <c r="R681" s="21">
        <f t="shared" si="47"/>
        <v>202799873.8713504</v>
      </c>
      <c r="S681" s="17">
        <f t="shared" si="51"/>
        <v>3944196</v>
      </c>
      <c r="T681" s="15">
        <v>1986</v>
      </c>
      <c r="U681" s="23">
        <f t="shared" si="49"/>
        <v>0.322548974104199</v>
      </c>
      <c r="V681" s="23">
        <f t="shared" si="52"/>
        <v>0.2706373845543908</v>
      </c>
    </row>
    <row r="682" spans="1:22" s="15" customFormat="1" ht="0.75" customHeight="1">
      <c r="A682" s="15">
        <v>1987</v>
      </c>
      <c r="B682" s="20">
        <v>359809</v>
      </c>
      <c r="C682" s="18">
        <f t="shared" si="46"/>
        <v>791579800</v>
      </c>
      <c r="D682" s="15">
        <v>1987</v>
      </c>
      <c r="E682" s="18">
        <v>793235000</v>
      </c>
      <c r="F682" s="18" t="e">
        <f>$J$645+$I$645*#REF!+$H$645*A682</f>
        <v>#N/A</v>
      </c>
      <c r="G682" s="18"/>
      <c r="H682" s="18"/>
      <c r="I682" s="18"/>
      <c r="J682" s="18"/>
      <c r="K682" s="18"/>
      <c r="L682" s="18"/>
      <c r="M682" s="18"/>
      <c r="N682" s="18"/>
      <c r="O682" s="18"/>
      <c r="P682" s="21">
        <v>161714335</v>
      </c>
      <c r="Q682" s="22">
        <v>0.7240280433397067</v>
      </c>
      <c r="R682" s="21">
        <f t="shared" si="47"/>
        <v>223353689.80193666</v>
      </c>
      <c r="S682" s="17">
        <f t="shared" si="51"/>
        <v>3948169</v>
      </c>
      <c r="T682" s="15">
        <v>1987</v>
      </c>
      <c r="U682" s="23">
        <f t="shared" si="49"/>
        <v>0.28157316533175747</v>
      </c>
      <c r="V682" s="23">
        <f t="shared" si="52"/>
        <v>0.26617608813819515</v>
      </c>
    </row>
    <row r="683" spans="1:22" s="15" customFormat="1" ht="0.75" customHeight="1">
      <c r="A683" s="15">
        <v>1988</v>
      </c>
      <c r="B683" s="20">
        <v>333497.7</v>
      </c>
      <c r="C683" s="18">
        <f t="shared" si="46"/>
        <v>733694940</v>
      </c>
      <c r="D683" s="15">
        <v>1988</v>
      </c>
      <c r="E683" s="18">
        <v>735220279</v>
      </c>
      <c r="F683" s="18" t="e">
        <f>$J$645+$I$645*#REF!+$H$645*A683</f>
        <v>#N/A</v>
      </c>
      <c r="G683" s="18"/>
      <c r="H683" s="18"/>
      <c r="I683" s="18"/>
      <c r="J683" s="18"/>
      <c r="K683" s="18"/>
      <c r="L683" s="18"/>
      <c r="M683" s="18"/>
      <c r="N683" s="18"/>
      <c r="O683" s="18"/>
      <c r="P683" s="21">
        <v>153791195</v>
      </c>
      <c r="Q683" s="22">
        <v>0.7539834289356278</v>
      </c>
      <c r="R683" s="21">
        <f t="shared" si="47"/>
        <v>203971584.91546917</v>
      </c>
      <c r="S683" s="17">
        <f t="shared" si="51"/>
        <v>3952144</v>
      </c>
      <c r="T683" s="15">
        <v>1988</v>
      </c>
      <c r="U683" s="23">
        <f t="shared" si="49"/>
        <v>0.277429215082177</v>
      </c>
      <c r="V683" s="23">
        <f t="shared" si="52"/>
        <v>0.2617465958351204</v>
      </c>
    </row>
    <row r="684" spans="1:22" s="15" customFormat="1" ht="0.75" customHeight="1">
      <c r="A684" s="15">
        <v>1989</v>
      </c>
      <c r="B684" s="20">
        <v>357489.5</v>
      </c>
      <c r="C684" s="18">
        <f t="shared" si="46"/>
        <v>786476900</v>
      </c>
      <c r="D684" s="15">
        <v>1989</v>
      </c>
      <c r="E684" s="18">
        <v>788121300</v>
      </c>
      <c r="F684" s="18" t="e">
        <f>$J$645+$I$645*#REF!+$H$645*A684</f>
        <v>#N/A</v>
      </c>
      <c r="G684" s="18"/>
      <c r="H684" s="18"/>
      <c r="I684" s="18"/>
      <c r="J684" s="18"/>
      <c r="K684" s="18"/>
      <c r="L684" s="18"/>
      <c r="M684" s="18"/>
      <c r="N684" s="18"/>
      <c r="O684" s="18"/>
      <c r="P684" s="21">
        <v>157472449</v>
      </c>
      <c r="Q684" s="22">
        <v>0.7903123008285532</v>
      </c>
      <c r="R684" s="21">
        <f t="shared" si="47"/>
        <v>199253445.54919356</v>
      </c>
      <c r="S684" s="17">
        <f t="shared" si="51"/>
        <v>3956121</v>
      </c>
      <c r="T684" s="15">
        <v>1989</v>
      </c>
      <c r="U684" s="23">
        <f t="shared" si="49"/>
        <v>0.2528207847563485</v>
      </c>
      <c r="V684" s="23">
        <f t="shared" si="52"/>
        <v>0.2573489076451665</v>
      </c>
    </row>
    <row r="685" spans="1:22" s="15" customFormat="1" ht="0.75" customHeight="1">
      <c r="A685" s="15">
        <v>1990</v>
      </c>
      <c r="B685" s="20">
        <v>395901.3</v>
      </c>
      <c r="C685" s="18">
        <f t="shared" si="46"/>
        <v>870982860</v>
      </c>
      <c r="D685" s="15">
        <v>1990</v>
      </c>
      <c r="E685" s="18">
        <v>872803906</v>
      </c>
      <c r="F685" s="18" t="e">
        <f>$J$645+$I$645*#REF!+$H$645*A685</f>
        <v>#N/A</v>
      </c>
      <c r="G685" s="18"/>
      <c r="H685" s="18"/>
      <c r="I685" s="18"/>
      <c r="J685" s="18"/>
      <c r="K685" s="18"/>
      <c r="L685" s="18"/>
      <c r="M685" s="18"/>
      <c r="N685" s="18"/>
      <c r="O685" s="18"/>
      <c r="P685" s="21">
        <v>163650549</v>
      </c>
      <c r="Q685" s="22">
        <v>0.833014659018483</v>
      </c>
      <c r="R685" s="21">
        <f t="shared" si="47"/>
        <v>196455785.29533285</v>
      </c>
      <c r="S685" s="17">
        <f t="shared" si="51"/>
        <v>3960100</v>
      </c>
      <c r="T685" s="15">
        <v>1990</v>
      </c>
      <c r="U685" s="23">
        <f t="shared" si="49"/>
        <v>0.22508582276593622</v>
      </c>
      <c r="V685" s="23">
        <f t="shared" si="52"/>
        <v>0.25298302356830504</v>
      </c>
    </row>
    <row r="686" spans="1:22" s="15" customFormat="1" ht="0.75" customHeight="1">
      <c r="A686" s="15">
        <v>1991</v>
      </c>
      <c r="B686" s="20">
        <v>347593.2</v>
      </c>
      <c r="C686" s="18">
        <f t="shared" si="46"/>
        <v>764705040</v>
      </c>
      <c r="D686" s="15">
        <v>1991</v>
      </c>
      <c r="E686" s="18">
        <v>766303962</v>
      </c>
      <c r="F686" s="18" t="e">
        <f>$J$645+$I$645*#REF!+$H$645*A686</f>
        <v>#N/A</v>
      </c>
      <c r="G686" s="18"/>
      <c r="H686" s="18"/>
      <c r="I686" s="18"/>
      <c r="J686" s="18"/>
      <c r="K686" s="18"/>
      <c r="L686" s="18"/>
      <c r="M686" s="18"/>
      <c r="N686" s="18"/>
      <c r="O686" s="18"/>
      <c r="P686" s="21">
        <v>141461487</v>
      </c>
      <c r="Q686" s="22">
        <v>0.8680688336520076</v>
      </c>
      <c r="R686" s="21">
        <f t="shared" si="47"/>
        <v>162961140.31057268</v>
      </c>
      <c r="S686" s="17">
        <f t="shared" si="51"/>
        <v>3964081</v>
      </c>
      <c r="T686" s="15">
        <v>1991</v>
      </c>
      <c r="U686" s="23">
        <f t="shared" si="49"/>
        <v>0.2126586164128076</v>
      </c>
      <c r="V686" s="23">
        <f t="shared" si="52"/>
        <v>0.24864894360456447</v>
      </c>
    </row>
    <row r="687" spans="1:22" s="15" customFormat="1" ht="0.75" customHeight="1">
      <c r="A687" s="15">
        <v>1992</v>
      </c>
      <c r="B687" s="20">
        <v>311895.7</v>
      </c>
      <c r="C687" s="18">
        <f t="shared" si="46"/>
        <v>686170540</v>
      </c>
      <c r="D687" s="15">
        <v>1992</v>
      </c>
      <c r="E687" s="18">
        <v>687605222</v>
      </c>
      <c r="F687" s="18" t="e">
        <f>$J$645+$I$645*#REF!+$H$645*A687</f>
        <v>#N/A</v>
      </c>
      <c r="G687" s="18"/>
      <c r="H687" s="18"/>
      <c r="I687" s="18"/>
      <c r="J687" s="18"/>
      <c r="K687" s="18"/>
      <c r="L687" s="18"/>
      <c r="M687" s="18"/>
      <c r="N687" s="18"/>
      <c r="O687" s="18"/>
      <c r="P687" s="21">
        <v>126932579</v>
      </c>
      <c r="Q687" s="22">
        <v>0.894200127469726</v>
      </c>
      <c r="R687" s="21">
        <f t="shared" si="47"/>
        <v>141950973.94939414</v>
      </c>
      <c r="S687" s="17">
        <f t="shared" si="51"/>
        <v>3968064</v>
      </c>
      <c r="T687" s="15">
        <v>1992</v>
      </c>
      <c r="U687" s="23">
        <f t="shared" si="49"/>
        <v>0.20644254785690697</v>
      </c>
      <c r="V687" s="23">
        <f t="shared" si="52"/>
        <v>0.24434666775394476</v>
      </c>
    </row>
    <row r="688" spans="1:22" s="15" customFormat="1" ht="0.75" customHeight="1">
      <c r="A688" s="15">
        <v>1993</v>
      </c>
      <c r="B688" s="20">
        <v>370805.5</v>
      </c>
      <c r="C688" s="18">
        <f t="shared" si="46"/>
        <v>815772100</v>
      </c>
      <c r="D688" s="15">
        <v>1993</v>
      </c>
      <c r="E688" s="18">
        <v>817477731</v>
      </c>
      <c r="F688" s="18" t="e">
        <f>$J$645+$I$645*#REF!+$H$645*A688</f>
        <v>#N/A</v>
      </c>
      <c r="G688" s="18"/>
      <c r="H688" s="18"/>
      <c r="I688" s="18"/>
      <c r="J688" s="18"/>
      <c r="K688" s="18"/>
      <c r="L688" s="18"/>
      <c r="M688" s="18"/>
      <c r="N688" s="18"/>
      <c r="O688" s="18"/>
      <c r="P688" s="21">
        <v>168572678</v>
      </c>
      <c r="Q688" s="22">
        <v>0.9209687699171446</v>
      </c>
      <c r="R688" s="21">
        <f t="shared" si="47"/>
        <v>183038430.29896197</v>
      </c>
      <c r="S688" s="17">
        <f t="shared" si="51"/>
        <v>3972049</v>
      </c>
      <c r="T688" s="15">
        <v>1993</v>
      </c>
      <c r="U688" s="23">
        <f t="shared" si="49"/>
        <v>0.22390631983950884</v>
      </c>
      <c r="V688" s="23">
        <f t="shared" si="52"/>
        <v>0.24007619601644592</v>
      </c>
    </row>
    <row r="689" spans="1:22" s="15" customFormat="1" ht="0.75" customHeight="1">
      <c r="A689" s="15">
        <v>1994</v>
      </c>
      <c r="B689" s="20">
        <v>301296.1</v>
      </c>
      <c r="C689" s="18">
        <f t="shared" si="46"/>
        <v>662851420</v>
      </c>
      <c r="D689" s="15">
        <v>1994</v>
      </c>
      <c r="E689" s="18">
        <v>664237314</v>
      </c>
      <c r="F689" s="18" t="e">
        <f>$J$645+$I$645*#REF!+$H$645*A689</f>
        <v>#N/A</v>
      </c>
      <c r="G689" s="18"/>
      <c r="H689" s="18"/>
      <c r="I689" s="18"/>
      <c r="J689" s="18"/>
      <c r="K689" s="18"/>
      <c r="L689" s="18"/>
      <c r="M689" s="18"/>
      <c r="N689" s="18"/>
      <c r="O689" s="18"/>
      <c r="P689" s="21">
        <v>164822501</v>
      </c>
      <c r="Q689" s="22">
        <v>0.9445506692160611</v>
      </c>
      <c r="R689" s="21">
        <f t="shared" si="47"/>
        <v>174498315.8360324</v>
      </c>
      <c r="S689" s="17">
        <f t="shared" si="51"/>
        <v>3976036</v>
      </c>
      <c r="T689" s="15">
        <v>1994</v>
      </c>
      <c r="U689" s="23">
        <f t="shared" si="49"/>
        <v>0.26270477758199595</v>
      </c>
      <c r="V689" s="23">
        <f t="shared" si="52"/>
        <v>0.23583752839206795</v>
      </c>
    </row>
    <row r="690" spans="1:22" s="15" customFormat="1" ht="0.75" customHeight="1">
      <c r="A690" s="15">
        <v>1995</v>
      </c>
      <c r="B690" s="20">
        <v>386084.3</v>
      </c>
      <c r="C690" s="18">
        <f t="shared" si="46"/>
        <v>849385460</v>
      </c>
      <c r="D690" s="15">
        <v>1995</v>
      </c>
      <c r="E690" s="18">
        <v>851161384</v>
      </c>
      <c r="F690" s="18" t="e">
        <f>$J$645+$I$645*#REF!+$H$645*A690</f>
        <v>#N/A</v>
      </c>
      <c r="G690" s="18"/>
      <c r="H690" s="18"/>
      <c r="I690" s="18"/>
      <c r="J690" s="18"/>
      <c r="K690" s="18"/>
      <c r="L690" s="18"/>
      <c r="M690" s="18"/>
      <c r="N690" s="18"/>
      <c r="O690" s="18"/>
      <c r="P690" s="21">
        <v>178381909</v>
      </c>
      <c r="Q690" s="22">
        <v>0.97131931166348</v>
      </c>
      <c r="R690" s="21">
        <f t="shared" si="47"/>
        <v>183649091.3523622</v>
      </c>
      <c r="S690" s="17">
        <f t="shared" si="51"/>
        <v>3980025</v>
      </c>
      <c r="T690" s="15">
        <v>1995</v>
      </c>
      <c r="U690" s="23">
        <f t="shared" si="49"/>
        <v>0.2157629502519374</v>
      </c>
      <c r="V690" s="23">
        <f t="shared" si="52"/>
        <v>0.23163066488081085</v>
      </c>
    </row>
    <row r="691" spans="1:22" s="15" customFormat="1" ht="0.75" customHeight="1">
      <c r="A691" s="15">
        <v>1996</v>
      </c>
      <c r="B691" s="20">
        <v>333819.8</v>
      </c>
      <c r="C691" s="18">
        <f t="shared" si="46"/>
        <v>734403560</v>
      </c>
      <c r="D691" s="15">
        <v>1996</v>
      </c>
      <c r="E691" s="18">
        <v>735939173</v>
      </c>
      <c r="F691" s="18" t="e">
        <f>$J$645+$I$645*#REF!+$H$645*A691</f>
        <v>#N/A</v>
      </c>
      <c r="G691" s="18"/>
      <c r="H691" s="18"/>
      <c r="I691" s="18"/>
      <c r="J691" s="18"/>
      <c r="K691" s="18"/>
      <c r="L691" s="18"/>
      <c r="M691" s="18"/>
      <c r="N691" s="18"/>
      <c r="O691" s="18"/>
      <c r="P691" s="21">
        <v>161560835</v>
      </c>
      <c r="Q691" s="22">
        <v>1</v>
      </c>
      <c r="R691" s="21">
        <f t="shared" si="47"/>
        <v>161560835</v>
      </c>
      <c r="S691" s="17">
        <f t="shared" si="51"/>
        <v>3984016</v>
      </c>
      <c r="T691" s="15">
        <v>1996</v>
      </c>
      <c r="U691" s="23">
        <f t="shared" si="49"/>
        <v>0.21953014722862157</v>
      </c>
      <c r="V691" s="23">
        <f t="shared" si="52"/>
        <v>0.2274556054826462</v>
      </c>
    </row>
    <row r="692" spans="1:22" s="15" customFormat="1" ht="0.75" customHeight="1">
      <c r="A692" s="15">
        <v>1997</v>
      </c>
      <c r="B692" s="20"/>
      <c r="C692" s="20"/>
      <c r="D692" s="15">
        <v>1997</v>
      </c>
      <c r="E692" s="21"/>
      <c r="F692" s="18" t="e">
        <f>$J$645+$I$645*#REF!+$H$645*A692</f>
        <v>#N/A</v>
      </c>
      <c r="S692" s="17">
        <f t="shared" si="51"/>
        <v>3988009</v>
      </c>
      <c r="T692" s="15">
        <v>1997</v>
      </c>
      <c r="V692" s="23">
        <f t="shared" si="52"/>
        <v>0.22331235019763085</v>
      </c>
    </row>
    <row r="693" spans="1:22" s="15" customFormat="1" ht="0.75" customHeight="1">
      <c r="A693" s="15">
        <v>1998</v>
      </c>
      <c r="B693" s="20"/>
      <c r="C693" s="20"/>
      <c r="D693" s="15">
        <v>1998</v>
      </c>
      <c r="E693" s="21"/>
      <c r="F693" s="18" t="e">
        <f>$J$645+$I$645*#REF!+$H$645*A693</f>
        <v>#N/A</v>
      </c>
      <c r="S693" s="17">
        <f t="shared" si="51"/>
        <v>3992004</v>
      </c>
      <c r="T693" s="15">
        <v>1998</v>
      </c>
      <c r="V693" s="23">
        <f t="shared" si="52"/>
        <v>0.21920089902570794</v>
      </c>
    </row>
    <row r="694" spans="1:22" s="15" customFormat="1" ht="0.75" customHeight="1">
      <c r="A694" s="15">
        <v>1999</v>
      </c>
      <c r="B694" s="20"/>
      <c r="C694" s="20"/>
      <c r="D694" s="15">
        <v>1999</v>
      </c>
      <c r="E694" s="21"/>
      <c r="F694" s="18" t="e">
        <f>$J$645+$I$645*#REF!+$H$645*A694</f>
        <v>#N/A</v>
      </c>
      <c r="S694" s="17">
        <f t="shared" si="51"/>
        <v>3996001</v>
      </c>
      <c r="T694" s="15">
        <v>1999</v>
      </c>
      <c r="V694" s="23">
        <f t="shared" si="52"/>
        <v>0.21512125196693432</v>
      </c>
    </row>
    <row r="695" spans="1:22" s="15" customFormat="1" ht="0.75" customHeight="1">
      <c r="A695" s="15">
        <v>2000</v>
      </c>
      <c r="B695" s="20"/>
      <c r="C695" s="20"/>
      <c r="D695" s="15">
        <v>2000</v>
      </c>
      <c r="E695" s="21"/>
      <c r="F695" s="18" t="e">
        <f>$J$645+$I$645*#REF!+$H$645*A695</f>
        <v>#N/A</v>
      </c>
      <c r="S695" s="17">
        <f t="shared" si="51"/>
        <v>4000000</v>
      </c>
      <c r="T695" s="15">
        <v>2000</v>
      </c>
      <c r="V695" s="23">
        <f t="shared" si="52"/>
        <v>0.21107340902125316</v>
      </c>
    </row>
    <row r="696" spans="1:22" s="15" customFormat="1" ht="0.75" customHeight="1">
      <c r="A696" s="15">
        <v>2001</v>
      </c>
      <c r="B696" s="20"/>
      <c r="C696" s="20"/>
      <c r="D696" s="15">
        <v>2001</v>
      </c>
      <c r="E696" s="21"/>
      <c r="F696" s="18" t="e">
        <f>$J$645+$I$645*#REF!+$H$645*A696</f>
        <v>#N/A</v>
      </c>
      <c r="S696" s="17">
        <f t="shared" si="51"/>
        <v>4004001</v>
      </c>
      <c r="T696" s="15">
        <v>2001</v>
      </c>
      <c r="V696" s="23">
        <f t="shared" si="52"/>
        <v>0.20705737018866444</v>
      </c>
    </row>
    <row r="697" spans="1:22" s="15" customFormat="1" ht="0.75" customHeight="1">
      <c r="A697" s="15">
        <v>2002</v>
      </c>
      <c r="B697" s="20"/>
      <c r="C697" s="20"/>
      <c r="D697" s="15">
        <v>2002</v>
      </c>
      <c r="E697" s="21"/>
      <c r="F697" s="18" t="e">
        <f>$J$645+$I$645*#REF!+$H$645*A697</f>
        <v>#N/A</v>
      </c>
      <c r="S697" s="17">
        <f t="shared" si="51"/>
        <v>4008004</v>
      </c>
      <c r="T697" s="15">
        <v>2002</v>
      </c>
      <c r="V697" s="23">
        <f t="shared" si="52"/>
        <v>0.2030731354691966</v>
      </c>
    </row>
    <row r="698" spans="1:22" s="15" customFormat="1" ht="0.75" customHeight="1">
      <c r="A698" s="15">
        <v>2003</v>
      </c>
      <c r="B698" s="20"/>
      <c r="C698" s="20"/>
      <c r="D698" s="15">
        <v>2003</v>
      </c>
      <c r="E698" s="21"/>
      <c r="F698" s="18" t="e">
        <f>$J$645+$I$645*#REF!+$H$645*A698</f>
        <v>#N/A</v>
      </c>
      <c r="S698" s="17">
        <f t="shared" si="51"/>
        <v>4012009</v>
      </c>
      <c r="T698" s="15">
        <v>2003</v>
      </c>
      <c r="V698" s="23">
        <f t="shared" si="52"/>
        <v>0.19912070486287803</v>
      </c>
    </row>
    <row r="699" spans="1:22" s="15" customFormat="1" ht="0.75" customHeight="1">
      <c r="A699" s="15">
        <v>2004</v>
      </c>
      <c r="B699" s="20"/>
      <c r="C699" s="20"/>
      <c r="D699" s="15">
        <v>2004</v>
      </c>
      <c r="E699" s="21"/>
      <c r="F699" s="18" t="e">
        <f>$J$645+$I$645*#REF!+$H$645*A699</f>
        <v>#N/A</v>
      </c>
      <c r="S699" s="17">
        <f t="shared" si="51"/>
        <v>4016016</v>
      </c>
      <c r="T699" s="15">
        <v>2004</v>
      </c>
      <c r="V699" s="23">
        <f t="shared" si="52"/>
        <v>0.19520007836965192</v>
      </c>
    </row>
    <row r="700" spans="1:22" s="15" customFormat="1" ht="0.75" customHeight="1">
      <c r="A700" s="15">
        <v>2005</v>
      </c>
      <c r="B700" s="20"/>
      <c r="C700" s="20"/>
      <c r="D700" s="15">
        <v>2005</v>
      </c>
      <c r="E700" s="21"/>
      <c r="F700" s="18" t="e">
        <f>$J$645+$I$645*#REF!+$H$645*A700</f>
        <v>#N/A</v>
      </c>
      <c r="S700" s="17">
        <f t="shared" si="51"/>
        <v>4020025</v>
      </c>
      <c r="T700" s="15">
        <v>2005</v>
      </c>
      <c r="V700" s="23">
        <f t="shared" si="52"/>
        <v>0.1913112559895751</v>
      </c>
    </row>
    <row r="701" spans="1:22" s="15" customFormat="1" ht="0.75" customHeight="1">
      <c r="A701" s="15">
        <v>2006</v>
      </c>
      <c r="B701" s="20"/>
      <c r="C701" s="20"/>
      <c r="D701" s="15">
        <v>2006</v>
      </c>
      <c r="E701" s="21"/>
      <c r="F701" s="18" t="e">
        <f>$J$645+$I$645*#REF!+$H$645*A701</f>
        <v>#N/A</v>
      </c>
      <c r="S701" s="17">
        <f t="shared" si="51"/>
        <v>4024036</v>
      </c>
      <c r="T701" s="15">
        <v>2006</v>
      </c>
      <c r="V701" s="23">
        <f t="shared" si="52"/>
        <v>0.18745423772259073</v>
      </c>
    </row>
    <row r="702" spans="1:22" s="15" customFormat="1" ht="0.75" customHeight="1">
      <c r="A702" s="15">
        <v>2007</v>
      </c>
      <c r="B702" s="20"/>
      <c r="C702" s="20"/>
      <c r="D702" s="15">
        <v>2007</v>
      </c>
      <c r="E702" s="21"/>
      <c r="F702" s="18" t="e">
        <f>$J$645+$I$645*#REF!+$H$645*A702</f>
        <v>#N/A</v>
      </c>
      <c r="S702" s="17">
        <f t="shared" si="51"/>
        <v>4028049</v>
      </c>
      <c r="T702" s="15">
        <v>2007</v>
      </c>
      <c r="V702" s="23">
        <f t="shared" si="52"/>
        <v>0.18362902356872723</v>
      </c>
    </row>
    <row r="703" spans="1:22" s="15" customFormat="1" ht="0.75" customHeight="1">
      <c r="A703" s="15">
        <v>2008</v>
      </c>
      <c r="B703" s="20"/>
      <c r="C703" s="20"/>
      <c r="D703" s="15">
        <v>2008</v>
      </c>
      <c r="E703" s="21"/>
      <c r="F703" s="18" t="e">
        <f>$J$645+$I$645*#REF!+$H$645*A703</f>
        <v>#N/A</v>
      </c>
      <c r="S703" s="17">
        <f t="shared" si="51"/>
        <v>4032064</v>
      </c>
      <c r="T703" s="15">
        <v>2008</v>
      </c>
      <c r="V703" s="23">
        <f t="shared" si="52"/>
        <v>0.17983561352795618</v>
      </c>
    </row>
    <row r="704" spans="1:22" s="15" customFormat="1" ht="0.75" customHeight="1">
      <c r="A704" s="15">
        <v>2009</v>
      </c>
      <c r="B704" s="20"/>
      <c r="C704" s="20"/>
      <c r="D704" s="15">
        <v>2009</v>
      </c>
      <c r="E704" s="21"/>
      <c r="F704" s="18" t="e">
        <f>$J$645+$I$645*#REF!+$H$645*A704</f>
        <v>#N/A</v>
      </c>
      <c r="S704" s="17">
        <f t="shared" si="51"/>
        <v>4036081</v>
      </c>
      <c r="T704" s="15">
        <v>2009</v>
      </c>
      <c r="V704" s="23">
        <f t="shared" si="52"/>
        <v>0.17607400760033443</v>
      </c>
    </row>
    <row r="705" spans="1:22" s="15" customFormat="1" ht="0.75" customHeight="1">
      <c r="A705" s="15">
        <v>2010</v>
      </c>
      <c r="B705" s="20"/>
      <c r="C705" s="20"/>
      <c r="D705" s="15">
        <v>2010</v>
      </c>
      <c r="E705" s="21"/>
      <c r="F705" s="18" t="e">
        <f>$J$645+$I$645*#REF!+$H$645*A705</f>
        <v>#N/A</v>
      </c>
      <c r="S705" s="17">
        <f t="shared" si="51"/>
        <v>4040100</v>
      </c>
      <c r="T705" s="15">
        <v>2010</v>
      </c>
      <c r="V705" s="23">
        <f t="shared" si="52"/>
        <v>0.17234420578583354</v>
      </c>
    </row>
    <row r="706" spans="1:22" s="15" customFormat="1" ht="0.75" customHeight="1">
      <c r="A706" s="15">
        <v>2011</v>
      </c>
      <c r="B706" s="20"/>
      <c r="C706" s="20"/>
      <c r="D706" s="15">
        <v>2011</v>
      </c>
      <c r="E706" s="21"/>
      <c r="F706" s="18" t="e">
        <f>$J$645+$I$645*#REF!+$H$645*A706</f>
        <v>#N/A</v>
      </c>
      <c r="S706" s="17">
        <f t="shared" si="51"/>
        <v>4044121</v>
      </c>
      <c r="T706" s="15">
        <v>2011</v>
      </c>
      <c r="V706" s="23">
        <f t="shared" si="52"/>
        <v>0.16864620808445352</v>
      </c>
    </row>
    <row r="707" spans="1:22" s="15" customFormat="1" ht="0.75" customHeight="1">
      <c r="A707" s="15">
        <v>2012</v>
      </c>
      <c r="B707" s="20"/>
      <c r="C707" s="20"/>
      <c r="D707" s="15">
        <v>2012</v>
      </c>
      <c r="E707" s="21"/>
      <c r="F707" s="18" t="e">
        <f>$J$645+$I$645*#REF!+$H$645*A707</f>
        <v>#N/A</v>
      </c>
      <c r="S707" s="17">
        <f t="shared" si="51"/>
        <v>4048144</v>
      </c>
      <c r="T707" s="15">
        <v>2012</v>
      </c>
      <c r="V707" s="23">
        <f t="shared" si="52"/>
        <v>0.16498001449616595</v>
      </c>
    </row>
    <row r="708" spans="1:22" s="15" customFormat="1" ht="0.75" customHeight="1">
      <c r="A708" s="15">
        <v>2013</v>
      </c>
      <c r="B708" s="20"/>
      <c r="C708" s="20"/>
      <c r="D708" s="15">
        <v>2013</v>
      </c>
      <c r="E708" s="21"/>
      <c r="F708" s="18" t="e">
        <f>$J$645+$I$645*#REF!+$H$645*A708</f>
        <v>#N/A</v>
      </c>
      <c r="S708" s="17">
        <f t="shared" si="51"/>
        <v>4052169</v>
      </c>
      <c r="T708" s="15">
        <v>2013</v>
      </c>
      <c r="V708" s="23">
        <f t="shared" si="52"/>
        <v>0.16134562502099925</v>
      </c>
    </row>
    <row r="709" spans="1:22" s="15" customFormat="1" ht="0.75" customHeight="1">
      <c r="A709" s="15">
        <v>2014</v>
      </c>
      <c r="B709" s="20"/>
      <c r="C709" s="20"/>
      <c r="D709" s="15">
        <v>2014</v>
      </c>
      <c r="E709" s="21"/>
      <c r="F709" s="18" t="e">
        <f>$J$645+$I$645*#REF!+$H$645*A709</f>
        <v>#N/A</v>
      </c>
      <c r="S709" s="17">
        <f aca="true" t="shared" si="53" ref="S709:S715">T709^2</f>
        <v>4056196</v>
      </c>
      <c r="T709" s="15">
        <v>2014</v>
      </c>
      <c r="V709" s="23">
        <f aca="true" t="shared" si="54" ref="V709:V715">$Z$645+$Y$645*S709+$X$645*T709</f>
        <v>0.15774303965895342</v>
      </c>
    </row>
    <row r="710" spans="1:22" s="15" customFormat="1" ht="0.75" customHeight="1">
      <c r="A710" s="15">
        <v>2015</v>
      </c>
      <c r="B710" s="20"/>
      <c r="C710" s="20"/>
      <c r="D710" s="15">
        <v>2015</v>
      </c>
      <c r="E710" s="21"/>
      <c r="F710" s="18" t="e">
        <f>$J$645+$I$645*#REF!+$H$645*A710</f>
        <v>#N/A</v>
      </c>
      <c r="S710" s="17">
        <f t="shared" si="53"/>
        <v>4060225</v>
      </c>
      <c r="T710" s="15">
        <v>2015</v>
      </c>
      <c r="V710" s="23">
        <f t="shared" si="54"/>
        <v>0.15417225841000004</v>
      </c>
    </row>
    <row r="711" spans="1:22" s="15" customFormat="1" ht="0.75" customHeight="1">
      <c r="A711" s="15">
        <v>2016</v>
      </c>
      <c r="B711" s="20"/>
      <c r="C711" s="20"/>
      <c r="D711" s="15">
        <v>2016</v>
      </c>
      <c r="E711" s="21"/>
      <c r="F711" s="18" t="e">
        <f>$J$645+$I$645*#REF!+$H$645*A711</f>
        <v>#N/A</v>
      </c>
      <c r="S711" s="17">
        <f t="shared" si="53"/>
        <v>4064256</v>
      </c>
      <c r="T711" s="15">
        <v>2016</v>
      </c>
      <c r="V711" s="23">
        <f t="shared" si="54"/>
        <v>0.15063328127416753</v>
      </c>
    </row>
    <row r="712" spans="1:22" s="15" customFormat="1" ht="0.75" customHeight="1">
      <c r="A712" s="15">
        <v>2017</v>
      </c>
      <c r="B712" s="20"/>
      <c r="C712" s="20"/>
      <c r="D712" s="15">
        <v>2017</v>
      </c>
      <c r="E712" s="21"/>
      <c r="F712" s="18" t="e">
        <f>$J$645+$I$645*#REF!+$H$645*A712</f>
        <v>#N/A</v>
      </c>
      <c r="S712" s="17">
        <f t="shared" si="53"/>
        <v>4068289</v>
      </c>
      <c r="T712" s="15">
        <v>2017</v>
      </c>
      <c r="V712" s="23">
        <f t="shared" si="54"/>
        <v>0.14712610825151273</v>
      </c>
    </row>
    <row r="713" spans="1:22" s="15" customFormat="1" ht="0.75" customHeight="1">
      <c r="A713" s="15">
        <v>2018</v>
      </c>
      <c r="B713" s="20"/>
      <c r="C713" s="20"/>
      <c r="D713" s="15">
        <v>2018</v>
      </c>
      <c r="E713" s="21"/>
      <c r="F713" s="18" t="e">
        <f>$J$645+$I$645*#REF!+$H$645*A713</f>
        <v>#N/A</v>
      </c>
      <c r="S713" s="17">
        <f t="shared" si="53"/>
        <v>4072324</v>
      </c>
      <c r="T713" s="15">
        <v>2018</v>
      </c>
      <c r="V713" s="23">
        <f t="shared" si="54"/>
        <v>0.14365073934192196</v>
      </c>
    </row>
    <row r="714" spans="1:22" s="15" customFormat="1" ht="0.75" customHeight="1">
      <c r="A714" s="15">
        <v>2019</v>
      </c>
      <c r="B714" s="20"/>
      <c r="C714" s="20"/>
      <c r="D714" s="15">
        <v>2019</v>
      </c>
      <c r="E714" s="21"/>
      <c r="F714" s="18" t="e">
        <f>$J$645+$I$645*#REF!+$H$645*A714</f>
        <v>#N/A</v>
      </c>
      <c r="S714" s="17">
        <f t="shared" si="53"/>
        <v>4076361</v>
      </c>
      <c r="T714" s="15">
        <v>2019</v>
      </c>
      <c r="V714" s="23">
        <f t="shared" si="54"/>
        <v>0.14020717454545206</v>
      </c>
    </row>
    <row r="715" spans="1:22" s="15" customFormat="1" ht="0.75" customHeight="1">
      <c r="A715" s="15">
        <v>2020</v>
      </c>
      <c r="B715" s="20"/>
      <c r="C715" s="20"/>
      <c r="D715" s="15">
        <v>2020</v>
      </c>
      <c r="E715" s="21"/>
      <c r="F715" s="18" t="e">
        <f>$J$645+$I$645*#REF!+$H$645*A715</f>
        <v>#N/A</v>
      </c>
      <c r="S715" s="17">
        <f t="shared" si="53"/>
        <v>4080400</v>
      </c>
      <c r="T715" s="15">
        <v>2020</v>
      </c>
      <c r="V715" s="23">
        <f t="shared" si="54"/>
        <v>0.13679541386210303</v>
      </c>
    </row>
    <row r="716" s="15" customFormat="1" ht="0.75" customHeight="1"/>
    <row r="717" s="15" customFormat="1" ht="0.75" customHeight="1"/>
    <row r="718" s="15" customFormat="1" ht="0.75" customHeight="1"/>
    <row r="719" s="15" customFormat="1" ht="0.75" customHeight="1"/>
  </sheetData>
  <printOptions/>
  <pageMargins left="0.42" right="0.25" top="0.7" bottom="0.7" header="0.5" footer="0.5"/>
  <pageSetup orientation="landscape" paperSize="9" scale="74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2000-09-14T00:55:30Z</cp:lastPrinted>
  <dcterms:created xsi:type="dcterms:W3CDTF">2000-09-13T18:55:52Z</dcterms:created>
  <cp:category/>
  <cp:version/>
  <cp:contentType/>
  <cp:contentStatus/>
</cp:coreProperties>
</file>