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1108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PhillipLeBel/Desktop/ A. P.LeBel files/H. HomePage/"/>
    </mc:Choice>
  </mc:AlternateContent>
  <xr:revisionPtr revIDLastSave="0" documentId="8_{E4C93D18-BFC2-604E-A763-1F12201D7101}" xr6:coauthVersionLast="45" xr6:coauthVersionMax="45" xr10:uidLastSave="{00000000-0000-0000-0000-000000000000}"/>
  <bookViews>
    <workbookView xWindow="0" yWindow="460" windowWidth="25100" windowHeight="15540" tabRatio="50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B69" i="1"/>
  <c r="F44" i="1" s="1"/>
  <c r="F42" i="1"/>
  <c r="M42" i="1" s="1"/>
  <c r="G42" i="1"/>
  <c r="K42" i="1" s="1"/>
  <c r="F43" i="1"/>
  <c r="G43" i="1"/>
  <c r="M43" i="1"/>
  <c r="G44" i="1"/>
  <c r="F45" i="1"/>
  <c r="H45" i="1" s="1"/>
  <c r="G45" i="1"/>
  <c r="F46" i="1"/>
  <c r="M46" i="1" s="1"/>
  <c r="G46" i="1"/>
  <c r="K46" i="1" s="1"/>
  <c r="F47" i="1"/>
  <c r="G47" i="1"/>
  <c r="M47" i="1"/>
  <c r="G48" i="1"/>
  <c r="K48" i="1" s="1"/>
  <c r="F49" i="1"/>
  <c r="H49" i="1" s="1"/>
  <c r="G49" i="1"/>
  <c r="F50" i="1"/>
  <c r="M50" i="1" s="1"/>
  <c r="G50" i="1"/>
  <c r="K50" i="1" s="1"/>
  <c r="F51" i="1"/>
  <c r="G51" i="1"/>
  <c r="M51" i="1"/>
  <c r="G52" i="1"/>
  <c r="K52" i="1" s="1"/>
  <c r="F53" i="1"/>
  <c r="H53" i="1" s="1"/>
  <c r="G53" i="1"/>
  <c r="F54" i="1"/>
  <c r="M54" i="1" s="1"/>
  <c r="G54" i="1"/>
  <c r="K54" i="1" s="1"/>
  <c r="F55" i="1"/>
  <c r="G55" i="1"/>
  <c r="M55" i="1"/>
  <c r="G56" i="1"/>
  <c r="K56" i="1" s="1"/>
  <c r="F57" i="1"/>
  <c r="H57" i="1" s="1"/>
  <c r="G57" i="1"/>
  <c r="F58" i="1"/>
  <c r="M58" i="1" s="1"/>
  <c r="G58" i="1"/>
  <c r="K58" i="1" s="1"/>
  <c r="F59" i="1"/>
  <c r="G59" i="1"/>
  <c r="M59" i="1"/>
  <c r="G60" i="1"/>
  <c r="K60" i="1" s="1"/>
  <c r="F61" i="1"/>
  <c r="H61" i="1" s="1"/>
  <c r="G61" i="1"/>
  <c r="F62" i="1"/>
  <c r="M62" i="1" s="1"/>
  <c r="G62" i="1"/>
  <c r="K62" i="1" s="1"/>
  <c r="F63" i="1"/>
  <c r="G63" i="1"/>
  <c r="M63" i="1"/>
  <c r="G64" i="1"/>
  <c r="K64" i="1" s="1"/>
  <c r="F65" i="1"/>
  <c r="H65" i="1" s="1"/>
  <c r="G65" i="1"/>
  <c r="F66" i="1"/>
  <c r="M66" i="1" s="1"/>
  <c r="G66" i="1"/>
  <c r="K66" i="1" s="1"/>
  <c r="F67" i="1"/>
  <c r="G67" i="1"/>
  <c r="M67" i="1"/>
  <c r="G68" i="1"/>
  <c r="K68" i="1" s="1"/>
  <c r="L43" i="1"/>
  <c r="L45" i="1"/>
  <c r="L47" i="1"/>
  <c r="L49" i="1"/>
  <c r="L51" i="1"/>
  <c r="L53" i="1"/>
  <c r="L55" i="1"/>
  <c r="L57" i="1"/>
  <c r="L59" i="1"/>
  <c r="L61" i="1"/>
  <c r="L63" i="1"/>
  <c r="L65" i="1"/>
  <c r="L67" i="1"/>
  <c r="K67" i="1"/>
  <c r="J67" i="1"/>
  <c r="J66" i="1"/>
  <c r="K65" i="1"/>
  <c r="J65" i="1"/>
  <c r="K63" i="1"/>
  <c r="J63" i="1"/>
  <c r="J62" i="1"/>
  <c r="K61" i="1"/>
  <c r="J61" i="1"/>
  <c r="K59" i="1"/>
  <c r="J59" i="1"/>
  <c r="J58" i="1"/>
  <c r="K57" i="1"/>
  <c r="J57" i="1"/>
  <c r="K55" i="1"/>
  <c r="J55" i="1"/>
  <c r="J54" i="1"/>
  <c r="K53" i="1"/>
  <c r="J53" i="1"/>
  <c r="K51" i="1"/>
  <c r="J51" i="1"/>
  <c r="J50" i="1"/>
  <c r="K49" i="1"/>
  <c r="J49" i="1"/>
  <c r="K47" i="1"/>
  <c r="J47" i="1"/>
  <c r="J46" i="1"/>
  <c r="K45" i="1"/>
  <c r="J45" i="1"/>
  <c r="K44" i="1"/>
  <c r="K43" i="1"/>
  <c r="J43" i="1"/>
  <c r="J42" i="1"/>
  <c r="I68" i="1"/>
  <c r="I67" i="1"/>
  <c r="I65" i="1"/>
  <c r="I64" i="1"/>
  <c r="I63" i="1"/>
  <c r="I61" i="1"/>
  <c r="I60" i="1"/>
  <c r="I59" i="1"/>
  <c r="I57" i="1"/>
  <c r="I56" i="1"/>
  <c r="I55" i="1"/>
  <c r="I53" i="1"/>
  <c r="I52" i="1"/>
  <c r="I51" i="1"/>
  <c r="I49" i="1"/>
  <c r="I48" i="1"/>
  <c r="I47" i="1"/>
  <c r="I45" i="1"/>
  <c r="I44" i="1"/>
  <c r="I43" i="1"/>
  <c r="H67" i="1"/>
  <c r="H66" i="1"/>
  <c r="H63" i="1"/>
  <c r="H62" i="1"/>
  <c r="H59" i="1"/>
  <c r="H58" i="1"/>
  <c r="H55" i="1"/>
  <c r="H54" i="1"/>
  <c r="H51" i="1"/>
  <c r="H50" i="1"/>
  <c r="H47" i="1"/>
  <c r="H46" i="1"/>
  <c r="H43" i="1"/>
  <c r="H42" i="1"/>
  <c r="K37" i="1"/>
  <c r="K35" i="1"/>
  <c r="K38" i="1" s="1"/>
  <c r="J37" i="1"/>
  <c r="J38" i="1" s="1"/>
  <c r="J35" i="1"/>
  <c r="K36" i="1"/>
  <c r="J36" i="1"/>
  <c r="I37" i="1"/>
  <c r="I35" i="1"/>
  <c r="I38" i="1"/>
  <c r="I36" i="1"/>
  <c r="G6" i="1"/>
  <c r="G7" i="1"/>
  <c r="G8" i="1"/>
  <c r="G35" i="1" s="1"/>
  <c r="G9" i="1"/>
  <c r="G36" i="1" s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7" i="1"/>
  <c r="G38" i="1" s="1"/>
  <c r="F6" i="1"/>
  <c r="F36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5" i="1"/>
  <c r="J44" i="1" l="1"/>
  <c r="H44" i="1"/>
  <c r="M44" i="1"/>
  <c r="L44" i="1"/>
  <c r="F37" i="1"/>
  <c r="F38" i="1" s="1"/>
  <c r="M65" i="1"/>
  <c r="M61" i="1"/>
  <c r="M57" i="1"/>
  <c r="M53" i="1"/>
  <c r="M49" i="1"/>
  <c r="M45" i="1"/>
  <c r="I42" i="1"/>
  <c r="I46" i="1"/>
  <c r="I50" i="1"/>
  <c r="I54" i="1"/>
  <c r="I58" i="1"/>
  <c r="I62" i="1"/>
  <c r="I66" i="1"/>
  <c r="L66" i="1"/>
  <c r="L62" i="1"/>
  <c r="L58" i="1"/>
  <c r="L54" i="1"/>
  <c r="L50" i="1"/>
  <c r="L46" i="1"/>
  <c r="L42" i="1"/>
  <c r="F68" i="1"/>
  <c r="F64" i="1"/>
  <c r="F60" i="1"/>
  <c r="F56" i="1"/>
  <c r="F52" i="1"/>
  <c r="F48" i="1"/>
  <c r="J52" i="1" l="1"/>
  <c r="H52" i="1"/>
  <c r="M52" i="1"/>
  <c r="L52" i="1"/>
  <c r="J48" i="1"/>
  <c r="H48" i="1"/>
  <c r="M48" i="1"/>
  <c r="M69" i="1" s="1"/>
  <c r="L48" i="1"/>
  <c r="J64" i="1"/>
  <c r="H64" i="1"/>
  <c r="M64" i="1"/>
  <c r="L64" i="1"/>
  <c r="J68" i="1"/>
  <c r="H68" i="1"/>
  <c r="M68" i="1"/>
  <c r="L68" i="1"/>
  <c r="J56" i="1"/>
  <c r="H56" i="1"/>
  <c r="M56" i="1"/>
  <c r="L56" i="1"/>
  <c r="L69" i="1" s="1"/>
  <c r="J60" i="1"/>
  <c r="H60" i="1"/>
  <c r="M60" i="1"/>
  <c r="L60" i="1"/>
</calcChain>
</file>

<file path=xl/sharedStrings.xml><?xml version="1.0" encoding="utf-8"?>
<sst xmlns="http://schemas.openxmlformats.org/spreadsheetml/2006/main" count="189" uniqueCount="67">
  <si>
    <t>and the distribution of members of parliament.  In most democratic systems, emphasis is given to population over economy, but to the</t>
  </si>
  <si>
    <t>extent that population weights dominate the resulting parliamentary configuration the more it serves as a singular instrument of income</t>
  </si>
  <si>
    <t>distribution.</t>
  </si>
  <si>
    <t>GDP</t>
  </si>
  <si>
    <t>Pop</t>
  </si>
  <si>
    <t>Consider, for example, the above allocation of votes and membership using equal weights assigned to GDP and Population shares.</t>
  </si>
  <si>
    <t>Then  look at the two alternatives below, the first of which assigns a greater weight to population, while the second assigns a greater weight</t>
  </si>
  <si>
    <t xml:space="preserve">to GDP. Whether one thinks that greater weight should be assigned to economic size over population depends on one's attitude toward risk </t>
  </si>
  <si>
    <t>and whether the resulting constitution should serve essentially as an instrument to promote some definition of distributive justice.</t>
  </si>
  <si>
    <t>The answer to this question depends on the apportionment system in terms of votes per member, the allocation of membership seats,</t>
  </si>
  <si>
    <t>and the strength of a majority rule decision (e.g., a two-thirds, simple, or some weighted average).</t>
  </si>
  <si>
    <t xml:space="preserve"> % </t>
  </si>
  <si>
    <t xml:space="preserve"> %</t>
  </si>
  <si>
    <t xml:space="preserve"> Germany </t>
  </si>
  <si>
    <t xml:space="preserve"> France </t>
  </si>
  <si>
    <t xml:space="preserve"> United Kingdom </t>
  </si>
  <si>
    <t xml:space="preserve"> Italy </t>
  </si>
  <si>
    <t xml:space="preserve"> Spain </t>
  </si>
  <si>
    <t xml:space="preserve"> Poland </t>
  </si>
  <si>
    <t xml:space="preserve"> Romania </t>
  </si>
  <si>
    <t xml:space="preserve"> Netherlands </t>
  </si>
  <si>
    <t xml:space="preserve"> Greece </t>
  </si>
  <si>
    <t xml:space="preserve"> Portugal </t>
  </si>
  <si>
    <t xml:space="preserve"> Belgium </t>
  </si>
  <si>
    <t xml:space="preserve"> Czech Republic </t>
  </si>
  <si>
    <t xml:space="preserve"> Hungary </t>
  </si>
  <si>
    <t xml:space="preserve"> Sweden </t>
  </si>
  <si>
    <t xml:space="preserve"> Austria </t>
  </si>
  <si>
    <t xml:space="preserve"> Bulgaria </t>
  </si>
  <si>
    <t xml:space="preserve"> Denmark </t>
  </si>
  <si>
    <t xml:space="preserve"> Slovakia </t>
  </si>
  <si>
    <t xml:space="preserve"> Finland </t>
  </si>
  <si>
    <t xml:space="preserve"> Ireland </t>
  </si>
  <si>
    <t xml:space="preserve"> Lithuania </t>
  </si>
  <si>
    <t xml:space="preserve"> Latvia </t>
  </si>
  <si>
    <t xml:space="preserve"> Slovenia </t>
  </si>
  <si>
    <t xml:space="preserve"> Estonia </t>
  </si>
  <si>
    <t xml:space="preserve"> Cyprus </t>
  </si>
  <si>
    <t xml:space="preserve"> Luxembourg </t>
  </si>
  <si>
    <t xml:space="preserve"> Malta </t>
  </si>
  <si>
    <t>Nice</t>
  </si>
  <si>
    <t>Lisbon</t>
  </si>
  <si>
    <t>Total</t>
  </si>
  <si>
    <t>Required Majority</t>
  </si>
  <si>
    <t>Votes</t>
  </si>
  <si>
    <t>Members of European Parliament</t>
  </si>
  <si>
    <t>Population               In millions</t>
  </si>
  <si>
    <t>2009 Votes per Lisbon Member</t>
  </si>
  <si>
    <t>2009 Members per Million Population</t>
  </si>
  <si>
    <t>Mean</t>
  </si>
  <si>
    <t>Median</t>
  </si>
  <si>
    <t>St.Dev</t>
  </si>
  <si>
    <t>C.Var.</t>
  </si>
  <si>
    <t>$2005 GDP in 2008</t>
  </si>
  <si>
    <t>Population</t>
  </si>
  <si>
    <t>GDP %</t>
  </si>
  <si>
    <t>Pop%</t>
  </si>
  <si>
    <t>Implied Votes %GDP</t>
  </si>
  <si>
    <t>Implied Votes %Pop</t>
  </si>
  <si>
    <t>Implied GDP Lisbon MEP</t>
  </si>
  <si>
    <t>Implied Pop Lisbon MEP</t>
  </si>
  <si>
    <t>Wtd.Av.Votes</t>
  </si>
  <si>
    <t>Wtd. Av. MEP</t>
  </si>
  <si>
    <t>Weight:</t>
  </si>
  <si>
    <t>MEP</t>
  </si>
  <si>
    <t>Is the European Parliament a Representative Democracy?</t>
  </si>
  <si>
    <t>Using different weights for GDP shares and Population shares, we derive alternative compositions of the number of allocated votes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</si>
</sst>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&quot;$&quot;#,##0"/>
  </numFmts>
  <fonts count="5">
    <font>
      <sz val="12"/>
      <name val="Helv"/>
    </font>
    <font>
      <b/>
      <sz val="12"/>
      <name val="Helv"/>
    </font>
    <font>
      <b/>
      <sz val="11"/>
      <name val="Helv"/>
    </font>
    <font>
      <b/>
      <sz val="12"/>
      <color indexed="18"/>
      <name val="Helv"/>
    </font>
    <font>
      <b/>
      <sz val="16"/>
      <color indexed="18"/>
      <name val="Helv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10" fontId="0" fillId="0" borderId="1" xfId="0" applyNumberFormat="1" applyBorder="1"/>
    <xf numFmtId="2" fontId="0" fillId="0" borderId="1" xfId="0" applyNumberForma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/>
    <xf numFmtId="9" fontId="1" fillId="0" borderId="1" xfId="0" applyNumberFormat="1" applyFont="1" applyBorder="1"/>
    <xf numFmtId="0" fontId="1" fillId="0" borderId="0" xfId="0" applyFont="1" applyAlignment="1">
      <alignment horizontal="right"/>
    </xf>
    <xf numFmtId="164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right"/>
    </xf>
    <xf numFmtId="1" fontId="0" fillId="0" borderId="3" xfId="0" applyNumberFormat="1" applyBorder="1" applyAlignment="1"/>
    <xf numFmtId="9" fontId="0" fillId="0" borderId="3" xfId="0" applyNumberFormat="1" applyBorder="1" applyAlignment="1"/>
    <xf numFmtId="9" fontId="0" fillId="0" borderId="1" xfId="0" applyNumberFormat="1" applyBorder="1" applyAlignment="1"/>
    <xf numFmtId="164" fontId="0" fillId="0" borderId="4" xfId="0" applyNumberForma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164" fontId="0" fillId="0" borderId="5" xfId="0" applyNumberFormat="1" applyBorder="1"/>
    <xf numFmtId="164" fontId="0" fillId="0" borderId="0" xfId="0" applyNumberFormat="1" applyBorder="1"/>
    <xf numFmtId="164" fontId="1" fillId="0" borderId="1" xfId="0" applyNumberFormat="1" applyFont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0" fillId="0" borderId="4" xfId="0" applyBorder="1"/>
    <xf numFmtId="0" fontId="1" fillId="0" borderId="2" xfId="0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0" fontId="3" fillId="0" borderId="7" xfId="0" applyFont="1" applyBorder="1"/>
    <xf numFmtId="0" fontId="3" fillId="0" borderId="8" xfId="0" applyFont="1" applyBorder="1"/>
    <xf numFmtId="0" fontId="4" fillId="0" borderId="8" xfId="0" applyFont="1" applyBorder="1" applyAlignment="1">
      <alignment horizontal="center"/>
    </xf>
    <xf numFmtId="0" fontId="3" fillId="0" borderId="9" xfId="0" applyFont="1" applyBorder="1"/>
    <xf numFmtId="0" fontId="0" fillId="0" borderId="0" xfId="0" applyAlignment="1">
      <alignment horizontal="center"/>
    </xf>
    <xf numFmtId="165" fontId="0" fillId="0" borderId="3" xfId="0" applyNumberFormat="1" applyBorder="1" applyAlignment="1"/>
    <xf numFmtId="165" fontId="0" fillId="0" borderId="10" xfId="0" applyNumberFormat="1" applyBorder="1" applyAlignment="1"/>
    <xf numFmtId="165" fontId="0" fillId="0" borderId="11" xfId="0" applyNumberFormat="1" applyBorder="1" applyAlignment="1"/>
    <xf numFmtId="0" fontId="0" fillId="0" borderId="10" xfId="0" applyBorder="1" applyAlignment="1"/>
    <xf numFmtId="0" fontId="0" fillId="0" borderId="11" xfId="0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1"/>
  <sheetViews>
    <sheetView tabSelected="1" zoomScale="125" workbookViewId="0">
      <selection activeCell="A4" sqref="A4"/>
    </sheetView>
  </sheetViews>
  <sheetFormatPr baseColWidth="10" defaultRowHeight="16"/>
  <cols>
    <col min="1" max="1" width="15.5703125" bestFit="1" customWidth="1"/>
    <col min="2" max="2" width="5.7109375" bestFit="1" customWidth="1"/>
    <col min="3" max="3" width="6" bestFit="1" customWidth="1"/>
    <col min="4" max="4" width="10.28515625" customWidth="1"/>
    <col min="5" max="5" width="9.85546875" customWidth="1"/>
    <col min="6" max="6" width="8.5703125" customWidth="1"/>
    <col min="8" max="8" width="13.85546875" bestFit="1" customWidth="1"/>
    <col min="9" max="11" width="7.42578125" customWidth="1"/>
    <col min="12" max="12" width="7.28515625" customWidth="1"/>
    <col min="13" max="13" width="8.42578125" customWidth="1"/>
    <col min="14" max="14" width="3.28515625" customWidth="1"/>
    <col min="15" max="15" width="3.5703125" customWidth="1"/>
  </cols>
  <sheetData>
    <row r="1" spans="1:11" ht="22" thickBot="1">
      <c r="D1" s="30"/>
      <c r="E1" s="31"/>
      <c r="F1" s="31"/>
      <c r="G1" s="32" t="s">
        <v>65</v>
      </c>
      <c r="H1" s="31"/>
      <c r="I1" s="31"/>
      <c r="J1" s="33"/>
    </row>
    <row r="2" spans="1:11">
      <c r="B2" t="s">
        <v>9</v>
      </c>
      <c r="G2" s="5"/>
    </row>
    <row r="3" spans="1:11" ht="17" thickBot="1">
      <c r="B3" t="s">
        <v>10</v>
      </c>
      <c r="G3" s="5"/>
    </row>
    <row r="4" spans="1:11" ht="17" thickBot="1">
      <c r="B4" s="40" t="s">
        <v>40</v>
      </c>
      <c r="C4" s="40"/>
      <c r="D4" s="41" t="s">
        <v>41</v>
      </c>
      <c r="E4" s="42"/>
      <c r="F4" s="27"/>
      <c r="G4" s="27"/>
      <c r="J4" s="5" t="s">
        <v>45</v>
      </c>
    </row>
    <row r="5" spans="1:11" ht="63" customHeight="1" thickBot="1">
      <c r="B5" s="7" t="s">
        <v>44</v>
      </c>
      <c r="C5" s="7" t="s">
        <v>11</v>
      </c>
      <c r="D5" s="7" t="s">
        <v>46</v>
      </c>
      <c r="E5" s="26" t="s">
        <v>12</v>
      </c>
      <c r="F5" s="28" t="s">
        <v>47</v>
      </c>
      <c r="G5" s="28" t="s">
        <v>48</v>
      </c>
      <c r="I5" s="6">
        <v>2007</v>
      </c>
      <c r="J5" s="6">
        <v>2009</v>
      </c>
      <c r="K5" s="6" t="s">
        <v>41</v>
      </c>
    </row>
    <row r="6" spans="1:11" ht="17" thickBot="1">
      <c r="A6" s="1" t="s">
        <v>13</v>
      </c>
      <c r="B6" s="2">
        <v>29</v>
      </c>
      <c r="C6" s="3">
        <v>8.4000000000000005E-2</v>
      </c>
      <c r="D6" s="4">
        <v>82</v>
      </c>
      <c r="E6" s="3">
        <v>0.16500000000000001</v>
      </c>
      <c r="F6" s="11">
        <f t="shared" ref="F6:F32" si="0">B6/K6</f>
        <v>0.30208333333333331</v>
      </c>
      <c r="G6" s="11">
        <f>K6/D6</f>
        <v>1.1707317073170731</v>
      </c>
      <c r="H6" s="1" t="s">
        <v>13</v>
      </c>
      <c r="I6" s="2">
        <v>99</v>
      </c>
      <c r="J6" s="2">
        <v>99</v>
      </c>
      <c r="K6" s="2">
        <v>96</v>
      </c>
    </row>
    <row r="7" spans="1:11" ht="17" thickBot="1">
      <c r="A7" s="1" t="s">
        <v>14</v>
      </c>
      <c r="B7" s="2">
        <v>29</v>
      </c>
      <c r="C7" s="3">
        <v>8.4000000000000005E-2</v>
      </c>
      <c r="D7" s="4">
        <v>64</v>
      </c>
      <c r="E7" s="3">
        <v>0.129</v>
      </c>
      <c r="F7" s="11">
        <f t="shared" si="0"/>
        <v>0.39189189189189189</v>
      </c>
      <c r="G7" s="11">
        <f t="shared" ref="G7:G32" si="1">K7/D7</f>
        <v>1.15625</v>
      </c>
      <c r="H7" s="1" t="s">
        <v>14</v>
      </c>
      <c r="I7" s="2">
        <v>78</v>
      </c>
      <c r="J7" s="2">
        <v>72</v>
      </c>
      <c r="K7" s="2">
        <v>74</v>
      </c>
    </row>
    <row r="8" spans="1:11" ht="17" thickBot="1">
      <c r="A8" s="1" t="s">
        <v>15</v>
      </c>
      <c r="B8" s="2">
        <v>29</v>
      </c>
      <c r="C8" s="3">
        <v>8.4000000000000005E-2</v>
      </c>
      <c r="D8" s="4">
        <v>62</v>
      </c>
      <c r="E8" s="3">
        <v>0.124</v>
      </c>
      <c r="F8" s="11">
        <f t="shared" si="0"/>
        <v>0.39726027397260272</v>
      </c>
      <c r="G8" s="11">
        <f t="shared" si="1"/>
        <v>1.1774193548387097</v>
      </c>
      <c r="H8" s="1" t="s">
        <v>16</v>
      </c>
      <c r="I8" s="2">
        <v>78</v>
      </c>
      <c r="J8" s="2">
        <v>72</v>
      </c>
      <c r="K8" s="2">
        <v>73</v>
      </c>
    </row>
    <row r="9" spans="1:11" ht="17" thickBot="1">
      <c r="A9" s="1" t="s">
        <v>16</v>
      </c>
      <c r="B9" s="2">
        <v>29</v>
      </c>
      <c r="C9" s="3">
        <v>8.4000000000000005E-2</v>
      </c>
      <c r="D9" s="4">
        <v>60</v>
      </c>
      <c r="E9" s="3">
        <v>0.12</v>
      </c>
      <c r="F9" s="11">
        <f t="shared" si="0"/>
        <v>0.39726027397260272</v>
      </c>
      <c r="G9" s="11">
        <f t="shared" si="1"/>
        <v>1.2166666666666666</v>
      </c>
      <c r="H9" s="1" t="s">
        <v>15</v>
      </c>
      <c r="I9" s="2">
        <v>78</v>
      </c>
      <c r="J9" s="2">
        <v>72</v>
      </c>
      <c r="K9" s="2">
        <v>73</v>
      </c>
    </row>
    <row r="10" spans="1:11" ht="17" thickBot="1">
      <c r="A10" s="1" t="s">
        <v>17</v>
      </c>
      <c r="B10" s="2">
        <v>27</v>
      </c>
      <c r="C10" s="3">
        <v>7.8E-2</v>
      </c>
      <c r="D10" s="4">
        <v>46</v>
      </c>
      <c r="E10" s="3">
        <v>0.09</v>
      </c>
      <c r="F10" s="11">
        <f t="shared" si="0"/>
        <v>0.5</v>
      </c>
      <c r="G10" s="11">
        <f t="shared" si="1"/>
        <v>1.173913043478261</v>
      </c>
      <c r="H10" s="1" t="s">
        <v>17</v>
      </c>
      <c r="I10" s="2">
        <v>54</v>
      </c>
      <c r="J10" s="2">
        <v>50</v>
      </c>
      <c r="K10" s="2">
        <v>54</v>
      </c>
    </row>
    <row r="11" spans="1:11" ht="17" thickBot="1">
      <c r="A11" s="1" t="s">
        <v>18</v>
      </c>
      <c r="B11" s="2">
        <v>27</v>
      </c>
      <c r="C11" s="3">
        <v>7.8E-2</v>
      </c>
      <c r="D11" s="4">
        <v>38</v>
      </c>
      <c r="E11" s="3">
        <v>7.5999999999999998E-2</v>
      </c>
      <c r="F11" s="11">
        <f t="shared" si="0"/>
        <v>0.52941176470588236</v>
      </c>
      <c r="G11" s="11">
        <f t="shared" si="1"/>
        <v>1.3421052631578947</v>
      </c>
      <c r="H11" s="1" t="s">
        <v>18</v>
      </c>
      <c r="I11" s="2">
        <v>54</v>
      </c>
      <c r="J11" s="2">
        <v>50</v>
      </c>
      <c r="K11" s="2">
        <v>51</v>
      </c>
    </row>
    <row r="12" spans="1:11" ht="17" thickBot="1">
      <c r="A12" s="1" t="s">
        <v>19</v>
      </c>
      <c r="B12" s="2">
        <v>14</v>
      </c>
      <c r="C12" s="3">
        <v>4.1000000000000002E-2</v>
      </c>
      <c r="D12" s="4">
        <v>21</v>
      </c>
      <c r="E12" s="3">
        <v>4.2999999999999997E-2</v>
      </c>
      <c r="F12" s="11">
        <f t="shared" si="0"/>
        <v>0.42424242424242425</v>
      </c>
      <c r="G12" s="11">
        <f t="shared" si="1"/>
        <v>1.5714285714285714</v>
      </c>
      <c r="H12" s="1" t="s">
        <v>19</v>
      </c>
      <c r="I12" s="2">
        <v>35</v>
      </c>
      <c r="J12" s="2">
        <v>33</v>
      </c>
      <c r="K12" s="2">
        <v>33</v>
      </c>
    </row>
    <row r="13" spans="1:11" ht="17" thickBot="1">
      <c r="A13" s="1" t="s">
        <v>20</v>
      </c>
      <c r="B13" s="2">
        <v>13</v>
      </c>
      <c r="C13" s="3">
        <v>3.7999999999999999E-2</v>
      </c>
      <c r="D13" s="4">
        <v>17</v>
      </c>
      <c r="E13" s="3">
        <v>3.3000000000000002E-2</v>
      </c>
      <c r="F13" s="11">
        <f t="shared" si="0"/>
        <v>0.5</v>
      </c>
      <c r="G13" s="11">
        <f t="shared" si="1"/>
        <v>1.5294117647058822</v>
      </c>
      <c r="H13" s="1" t="s">
        <v>20</v>
      </c>
      <c r="I13" s="2">
        <v>27</v>
      </c>
      <c r="J13" s="2">
        <v>25</v>
      </c>
      <c r="K13" s="2">
        <v>26</v>
      </c>
    </row>
    <row r="14" spans="1:11" ht="17" thickBot="1">
      <c r="A14" s="1" t="s">
        <v>21</v>
      </c>
      <c r="B14" s="2">
        <v>12</v>
      </c>
      <c r="C14" s="3">
        <v>3.5000000000000003E-2</v>
      </c>
      <c r="D14" s="4">
        <v>11</v>
      </c>
      <c r="E14" s="3">
        <v>2.1999999999999999E-2</v>
      </c>
      <c r="F14" s="11">
        <f t="shared" si="0"/>
        <v>0.54545454545454541</v>
      </c>
      <c r="G14" s="11">
        <f t="shared" si="1"/>
        <v>2</v>
      </c>
      <c r="H14" s="1" t="s">
        <v>23</v>
      </c>
      <c r="I14" s="2">
        <v>24</v>
      </c>
      <c r="J14" s="2">
        <v>22</v>
      </c>
      <c r="K14" s="2">
        <v>22</v>
      </c>
    </row>
    <row r="15" spans="1:11" ht="17" thickBot="1">
      <c r="A15" s="1" t="s">
        <v>22</v>
      </c>
      <c r="B15" s="2">
        <v>12</v>
      </c>
      <c r="C15" s="3">
        <v>3.5000000000000003E-2</v>
      </c>
      <c r="D15" s="4">
        <v>11</v>
      </c>
      <c r="E15" s="3">
        <v>2.1000000000000001E-2</v>
      </c>
      <c r="F15" s="11">
        <f t="shared" si="0"/>
        <v>0.54545454545454541</v>
      </c>
      <c r="G15" s="11">
        <f t="shared" si="1"/>
        <v>2</v>
      </c>
      <c r="H15" s="1" t="s">
        <v>24</v>
      </c>
      <c r="I15" s="2">
        <v>24</v>
      </c>
      <c r="J15" s="2">
        <v>22</v>
      </c>
      <c r="K15" s="2">
        <v>22</v>
      </c>
    </row>
    <row r="16" spans="1:11" ht="17" thickBot="1">
      <c r="A16" s="1" t="s">
        <v>23</v>
      </c>
      <c r="B16" s="2">
        <v>12</v>
      </c>
      <c r="C16" s="3">
        <v>3.5000000000000003E-2</v>
      </c>
      <c r="D16" s="4">
        <v>11</v>
      </c>
      <c r="E16" s="3">
        <v>2.1000000000000001E-2</v>
      </c>
      <c r="F16" s="11">
        <f t="shared" si="0"/>
        <v>0.54545454545454541</v>
      </c>
      <c r="G16" s="11">
        <f t="shared" si="1"/>
        <v>2</v>
      </c>
      <c r="H16" s="1" t="s">
        <v>21</v>
      </c>
      <c r="I16" s="2">
        <v>24</v>
      </c>
      <c r="J16" s="2">
        <v>22</v>
      </c>
      <c r="K16" s="2">
        <v>22</v>
      </c>
    </row>
    <row r="17" spans="1:11" ht="17" thickBot="1">
      <c r="A17" s="1" t="s">
        <v>24</v>
      </c>
      <c r="B17" s="2">
        <v>12</v>
      </c>
      <c r="C17" s="3">
        <v>3.5000000000000003E-2</v>
      </c>
      <c r="D17" s="4">
        <v>10</v>
      </c>
      <c r="E17" s="3">
        <v>2.1000000000000001E-2</v>
      </c>
      <c r="F17" s="11">
        <f t="shared" si="0"/>
        <v>0.54545454545454541</v>
      </c>
      <c r="G17" s="11">
        <f t="shared" si="1"/>
        <v>2.2000000000000002</v>
      </c>
      <c r="H17" s="1" t="s">
        <v>25</v>
      </c>
      <c r="I17" s="2">
        <v>24</v>
      </c>
      <c r="J17" s="2">
        <v>22</v>
      </c>
      <c r="K17" s="2">
        <v>22</v>
      </c>
    </row>
    <row r="18" spans="1:11" ht="17" thickBot="1">
      <c r="A18" s="1" t="s">
        <v>25</v>
      </c>
      <c r="B18" s="2">
        <v>12</v>
      </c>
      <c r="C18" s="3">
        <v>3.5000000000000003E-2</v>
      </c>
      <c r="D18" s="4">
        <v>10</v>
      </c>
      <c r="E18" s="3">
        <v>0.02</v>
      </c>
      <c r="F18" s="11">
        <f t="shared" si="0"/>
        <v>0.54545454545454541</v>
      </c>
      <c r="G18" s="11">
        <f t="shared" si="1"/>
        <v>2.2000000000000002</v>
      </c>
      <c r="H18" s="1" t="s">
        <v>22</v>
      </c>
      <c r="I18" s="2">
        <v>24</v>
      </c>
      <c r="J18" s="2">
        <v>22</v>
      </c>
      <c r="K18" s="2">
        <v>22</v>
      </c>
    </row>
    <row r="19" spans="1:11" ht="17" thickBot="1">
      <c r="A19" s="1" t="s">
        <v>26</v>
      </c>
      <c r="B19" s="2">
        <v>10</v>
      </c>
      <c r="C19" s="3">
        <v>2.9000000000000001E-2</v>
      </c>
      <c r="D19" s="4">
        <v>9.1999999999999993</v>
      </c>
      <c r="E19" s="3">
        <v>1.9E-2</v>
      </c>
      <c r="F19" s="11">
        <f t="shared" si="0"/>
        <v>0.5</v>
      </c>
      <c r="G19" s="11">
        <f t="shared" si="1"/>
        <v>2.1739130434782612</v>
      </c>
      <c r="H19" s="1" t="s">
        <v>26</v>
      </c>
      <c r="I19" s="2">
        <v>19</v>
      </c>
      <c r="J19" s="2">
        <v>18</v>
      </c>
      <c r="K19" s="2">
        <v>20</v>
      </c>
    </row>
    <row r="20" spans="1:11" ht="17" thickBot="1">
      <c r="A20" s="1" t="s">
        <v>27</v>
      </c>
      <c r="B20" s="2">
        <v>10</v>
      </c>
      <c r="C20" s="3">
        <v>2.9000000000000001E-2</v>
      </c>
      <c r="D20" s="4">
        <v>8.3000000000000007</v>
      </c>
      <c r="E20" s="3">
        <v>1.7000000000000001E-2</v>
      </c>
      <c r="F20" s="11">
        <f t="shared" si="0"/>
        <v>0.52631578947368418</v>
      </c>
      <c r="G20" s="11">
        <f t="shared" si="1"/>
        <v>2.2891566265060237</v>
      </c>
      <c r="H20" s="1" t="s">
        <v>27</v>
      </c>
      <c r="I20" s="2">
        <v>18</v>
      </c>
      <c r="J20" s="2">
        <v>17</v>
      </c>
      <c r="K20" s="2">
        <v>19</v>
      </c>
    </row>
    <row r="21" spans="1:11" ht="17" thickBot="1">
      <c r="A21" s="1" t="s">
        <v>28</v>
      </c>
      <c r="B21" s="2">
        <v>10</v>
      </c>
      <c r="C21" s="3">
        <v>2.9000000000000001E-2</v>
      </c>
      <c r="D21" s="4">
        <v>7.6</v>
      </c>
      <c r="E21" s="3">
        <v>1.4999999999999999E-2</v>
      </c>
      <c r="F21" s="11">
        <f t="shared" si="0"/>
        <v>0.55555555555555558</v>
      </c>
      <c r="G21" s="11">
        <f t="shared" si="1"/>
        <v>2.3684210526315792</v>
      </c>
      <c r="H21" s="1" t="s">
        <v>28</v>
      </c>
      <c r="I21" s="2">
        <v>18</v>
      </c>
      <c r="J21" s="2">
        <v>17</v>
      </c>
      <c r="K21" s="2">
        <v>18</v>
      </c>
    </row>
    <row r="22" spans="1:11" ht="17" thickBot="1">
      <c r="A22" s="1" t="s">
        <v>29</v>
      </c>
      <c r="B22" s="2">
        <v>7</v>
      </c>
      <c r="C22" s="3">
        <v>0.02</v>
      </c>
      <c r="D22" s="4">
        <v>5.5</v>
      </c>
      <c r="E22" s="3">
        <v>1.0999999999999999E-2</v>
      </c>
      <c r="F22" s="11">
        <f t="shared" si="0"/>
        <v>0.53846153846153844</v>
      </c>
      <c r="G22" s="11">
        <f t="shared" si="1"/>
        <v>2.3636363636363638</v>
      </c>
      <c r="H22" s="1" t="s">
        <v>31</v>
      </c>
      <c r="I22" s="2">
        <v>14</v>
      </c>
      <c r="J22" s="2">
        <v>13</v>
      </c>
      <c r="K22" s="2">
        <v>13</v>
      </c>
    </row>
    <row r="23" spans="1:11" ht="17" thickBot="1">
      <c r="A23" s="1" t="s">
        <v>30</v>
      </c>
      <c r="B23" s="2">
        <v>7</v>
      </c>
      <c r="C23" s="3">
        <v>0.02</v>
      </c>
      <c r="D23" s="4">
        <v>5.4</v>
      </c>
      <c r="E23" s="3">
        <v>1.0999999999999999E-2</v>
      </c>
      <c r="F23" s="11">
        <f t="shared" si="0"/>
        <v>0.53846153846153844</v>
      </c>
      <c r="G23" s="11">
        <f t="shared" si="1"/>
        <v>2.4074074074074074</v>
      </c>
      <c r="H23" s="1" t="s">
        <v>29</v>
      </c>
      <c r="I23" s="2">
        <v>14</v>
      </c>
      <c r="J23" s="2">
        <v>13</v>
      </c>
      <c r="K23" s="2">
        <v>13</v>
      </c>
    </row>
    <row r="24" spans="1:11" ht="17" thickBot="1">
      <c r="A24" s="1" t="s">
        <v>31</v>
      </c>
      <c r="B24" s="2">
        <v>7</v>
      </c>
      <c r="C24" s="3">
        <v>0.02</v>
      </c>
      <c r="D24" s="4">
        <v>5.3</v>
      </c>
      <c r="E24" s="3">
        <v>1.0999999999999999E-2</v>
      </c>
      <c r="F24" s="11">
        <f t="shared" si="0"/>
        <v>0.53846153846153844</v>
      </c>
      <c r="G24" s="11">
        <f t="shared" si="1"/>
        <v>2.4528301886792452</v>
      </c>
      <c r="H24" s="1" t="s">
        <v>30</v>
      </c>
      <c r="I24" s="2">
        <v>14</v>
      </c>
      <c r="J24" s="2">
        <v>13</v>
      </c>
      <c r="K24" s="2">
        <v>13</v>
      </c>
    </row>
    <row r="25" spans="1:11" ht="17" thickBot="1">
      <c r="A25" s="1" t="s">
        <v>32</v>
      </c>
      <c r="B25" s="2">
        <v>7</v>
      </c>
      <c r="C25" s="3">
        <v>0.02</v>
      </c>
      <c r="D25" s="4">
        <v>4.5</v>
      </c>
      <c r="E25" s="3">
        <v>8.9999999999999993E-3</v>
      </c>
      <c r="F25" s="11">
        <f t="shared" si="0"/>
        <v>0.58333333333333337</v>
      </c>
      <c r="G25" s="11">
        <f t="shared" si="1"/>
        <v>2.6666666666666665</v>
      </c>
      <c r="H25" s="1" t="s">
        <v>32</v>
      </c>
      <c r="I25" s="2">
        <v>13</v>
      </c>
      <c r="J25" s="2">
        <v>12</v>
      </c>
      <c r="K25" s="2">
        <v>12</v>
      </c>
    </row>
    <row r="26" spans="1:11" ht="17" thickBot="1">
      <c r="A26" s="1" t="s">
        <v>33</v>
      </c>
      <c r="B26" s="2">
        <v>7</v>
      </c>
      <c r="C26" s="3">
        <v>0.02</v>
      </c>
      <c r="D26" s="4">
        <v>3.3</v>
      </c>
      <c r="E26" s="3">
        <v>7.0000000000000001E-3</v>
      </c>
      <c r="F26" s="11">
        <f t="shared" si="0"/>
        <v>0.58333333333333337</v>
      </c>
      <c r="G26" s="11">
        <f t="shared" si="1"/>
        <v>3.6363636363636367</v>
      </c>
      <c r="H26" s="1" t="s">
        <v>33</v>
      </c>
      <c r="I26" s="2">
        <v>13</v>
      </c>
      <c r="J26" s="2">
        <v>12</v>
      </c>
      <c r="K26" s="2">
        <v>12</v>
      </c>
    </row>
    <row r="27" spans="1:11" ht="17" thickBot="1">
      <c r="A27" s="1" t="s">
        <v>34</v>
      </c>
      <c r="B27" s="2">
        <v>4</v>
      </c>
      <c r="C27" s="3">
        <v>1.2E-2</v>
      </c>
      <c r="D27" s="4">
        <v>2.2000000000000002</v>
      </c>
      <c r="E27" s="3">
        <v>5.0000000000000001E-3</v>
      </c>
      <c r="F27" s="11">
        <f t="shared" si="0"/>
        <v>0.44444444444444442</v>
      </c>
      <c r="G27" s="11">
        <f t="shared" si="1"/>
        <v>4.0909090909090908</v>
      </c>
      <c r="H27" s="1" t="s">
        <v>34</v>
      </c>
      <c r="I27" s="2">
        <v>9</v>
      </c>
      <c r="J27" s="2">
        <v>8</v>
      </c>
      <c r="K27" s="2">
        <v>9</v>
      </c>
    </row>
    <row r="28" spans="1:11" ht="17" thickBot="1">
      <c r="A28" s="1" t="s">
        <v>35</v>
      </c>
      <c r="B28" s="2">
        <v>4</v>
      </c>
      <c r="C28" s="3">
        <v>1.2E-2</v>
      </c>
      <c r="D28" s="4">
        <v>2</v>
      </c>
      <c r="E28" s="3">
        <v>4.0000000000000001E-3</v>
      </c>
      <c r="F28" s="11">
        <f t="shared" si="0"/>
        <v>0.5</v>
      </c>
      <c r="G28" s="11">
        <f t="shared" si="1"/>
        <v>4</v>
      </c>
      <c r="H28" s="1" t="s">
        <v>35</v>
      </c>
      <c r="I28" s="2">
        <v>7</v>
      </c>
      <c r="J28" s="2">
        <v>7</v>
      </c>
      <c r="K28" s="2">
        <v>8</v>
      </c>
    </row>
    <row r="29" spans="1:11" ht="17" thickBot="1">
      <c r="A29" s="1" t="s">
        <v>36</v>
      </c>
      <c r="B29" s="2">
        <v>4</v>
      </c>
      <c r="C29" s="3">
        <v>1.2E-2</v>
      </c>
      <c r="D29" s="4">
        <v>1.3</v>
      </c>
      <c r="E29" s="3">
        <v>3.0000000000000001E-3</v>
      </c>
      <c r="F29" s="11">
        <f t="shared" si="0"/>
        <v>0.66666666666666663</v>
      </c>
      <c r="G29" s="11">
        <f t="shared" si="1"/>
        <v>4.615384615384615</v>
      </c>
      <c r="H29" s="1" t="s">
        <v>37</v>
      </c>
      <c r="I29" s="2">
        <v>6</v>
      </c>
      <c r="J29" s="2">
        <v>6</v>
      </c>
      <c r="K29" s="2">
        <v>6</v>
      </c>
    </row>
    <row r="30" spans="1:11" ht="17" thickBot="1">
      <c r="A30" s="1" t="s">
        <v>37</v>
      </c>
      <c r="B30" s="2">
        <v>4</v>
      </c>
      <c r="C30" s="3">
        <v>1.2E-2</v>
      </c>
      <c r="D30" s="4">
        <v>0.87</v>
      </c>
      <c r="E30" s="3">
        <v>2E-3</v>
      </c>
      <c r="F30" s="11">
        <f t="shared" si="0"/>
        <v>0.66666666666666663</v>
      </c>
      <c r="G30" s="11">
        <f t="shared" si="1"/>
        <v>6.8965517241379315</v>
      </c>
      <c r="H30" s="1" t="s">
        <v>36</v>
      </c>
      <c r="I30" s="2">
        <v>6</v>
      </c>
      <c r="J30" s="2">
        <v>6</v>
      </c>
      <c r="K30" s="2">
        <v>6</v>
      </c>
    </row>
    <row r="31" spans="1:11" ht="17" thickBot="1">
      <c r="A31" s="1" t="s">
        <v>38</v>
      </c>
      <c r="B31" s="2">
        <v>4</v>
      </c>
      <c r="C31" s="3">
        <v>1.2E-2</v>
      </c>
      <c r="D31" s="4">
        <v>0.49</v>
      </c>
      <c r="E31" s="3">
        <v>1E-3</v>
      </c>
      <c r="F31" s="11">
        <f t="shared" si="0"/>
        <v>0.66666666666666663</v>
      </c>
      <c r="G31" s="11">
        <f t="shared" si="1"/>
        <v>12.244897959183673</v>
      </c>
      <c r="H31" s="1" t="s">
        <v>38</v>
      </c>
      <c r="I31" s="2">
        <v>6</v>
      </c>
      <c r="J31" s="2">
        <v>6</v>
      </c>
      <c r="K31" s="2">
        <v>6</v>
      </c>
    </row>
    <row r="32" spans="1:11" ht="17" thickBot="1">
      <c r="A32" s="1" t="s">
        <v>39</v>
      </c>
      <c r="B32" s="2">
        <v>3</v>
      </c>
      <c r="C32" s="3">
        <v>8.9999999999999993E-3</v>
      </c>
      <c r="D32" s="4">
        <v>0.41</v>
      </c>
      <c r="E32" s="3">
        <v>1E-3</v>
      </c>
      <c r="F32" s="11">
        <f t="shared" si="0"/>
        <v>0.5</v>
      </c>
      <c r="G32" s="11">
        <f t="shared" si="1"/>
        <v>14.634146341463415</v>
      </c>
      <c r="H32" s="1" t="s">
        <v>39</v>
      </c>
      <c r="I32" s="2">
        <v>5</v>
      </c>
      <c r="J32" s="2">
        <v>5</v>
      </c>
      <c r="K32" s="2">
        <v>6</v>
      </c>
    </row>
    <row r="33" spans="1:13" ht="17" thickBot="1">
      <c r="A33" s="1" t="s">
        <v>42</v>
      </c>
      <c r="B33" s="8">
        <v>345</v>
      </c>
      <c r="C33" s="9">
        <v>1</v>
      </c>
      <c r="D33" s="8">
        <v>498</v>
      </c>
      <c r="E33" s="9">
        <v>1</v>
      </c>
      <c r="H33" s="10" t="s">
        <v>42</v>
      </c>
      <c r="I33" s="8">
        <v>785</v>
      </c>
      <c r="J33" s="8">
        <v>736</v>
      </c>
      <c r="K33" s="8">
        <v>751</v>
      </c>
    </row>
    <row r="34" spans="1:13" ht="17" thickBot="1">
      <c r="A34" s="10" t="s">
        <v>43</v>
      </c>
      <c r="B34" s="8">
        <v>255</v>
      </c>
      <c r="C34" s="9">
        <v>0.74</v>
      </c>
      <c r="D34" s="8">
        <v>324</v>
      </c>
      <c r="E34" s="9">
        <v>0.65</v>
      </c>
    </row>
    <row r="35" spans="1:13" ht="17" thickBot="1">
      <c r="E35" s="1" t="s">
        <v>49</v>
      </c>
      <c r="F35" s="29">
        <f>AVERAGE(F6:F32)</f>
        <v>0.51769591707097884</v>
      </c>
      <c r="G35" s="29">
        <f>AVERAGE(G6:G32)</f>
        <v>3.2436374477052206</v>
      </c>
      <c r="H35" s="1" t="s">
        <v>49</v>
      </c>
      <c r="I35" s="29">
        <f>AVERAGE(I6:I32)</f>
        <v>29.074074074074073</v>
      </c>
      <c r="J35" s="29">
        <f>AVERAGE(J6:J32)</f>
        <v>27.25925925925926</v>
      </c>
      <c r="K35" s="29">
        <f>AVERAGE(K6:K32)</f>
        <v>27.814814814814813</v>
      </c>
    </row>
    <row r="36" spans="1:13" ht="17" thickBot="1">
      <c r="E36" s="1" t="s">
        <v>50</v>
      </c>
      <c r="F36" s="29">
        <f>MEDIAN(F6:F32)</f>
        <v>0.53846153846153844</v>
      </c>
      <c r="G36" s="29">
        <f>MEDIAN(G6:G32)</f>
        <v>2.2000000000000002</v>
      </c>
      <c r="H36" s="1" t="s">
        <v>50</v>
      </c>
      <c r="I36" s="29">
        <f>MEDIAN(I6:I32)</f>
        <v>19</v>
      </c>
      <c r="J36" s="29">
        <f>MEDIAN(J6:J32)</f>
        <v>18</v>
      </c>
      <c r="K36" s="29">
        <f>MEDIAN(K6:K32)</f>
        <v>20</v>
      </c>
    </row>
    <row r="37" spans="1:13" ht="17" thickBot="1">
      <c r="E37" s="1" t="s">
        <v>51</v>
      </c>
      <c r="F37" s="29">
        <f>STDEV(F6:F32)</f>
        <v>8.5254063208305239E-2</v>
      </c>
      <c r="G37" s="29">
        <f>STDEV(G6:G32)</f>
        <v>3.2235553387875426</v>
      </c>
      <c r="H37" s="1" t="s">
        <v>51</v>
      </c>
      <c r="I37" s="29">
        <f>STDEV(I6:I32)</f>
        <v>26.380245998045183</v>
      </c>
      <c r="J37" s="29">
        <f>STDEV(J6:J32)</f>
        <v>25.089980520261918</v>
      </c>
      <c r="K37" s="29">
        <f>STDEV(K6:K32)</f>
        <v>25.063054386021971</v>
      </c>
    </row>
    <row r="38" spans="1:13" ht="17" thickBot="1">
      <c r="E38" s="13" t="s">
        <v>52</v>
      </c>
      <c r="F38" s="17">
        <f>F37/F35</f>
        <v>0.16467980603489377</v>
      </c>
      <c r="G38" s="17">
        <f>G37/G35</f>
        <v>0.99380876893874637</v>
      </c>
      <c r="H38" s="13" t="s">
        <v>52</v>
      </c>
      <c r="I38" s="17">
        <f>I37/I35</f>
        <v>0.90734604069709546</v>
      </c>
      <c r="J38" s="11">
        <f>J37/J35</f>
        <v>0.92042048104221708</v>
      </c>
      <c r="K38" s="11">
        <f>K37/K35</f>
        <v>0.90106853318587654</v>
      </c>
    </row>
    <row r="39" spans="1:13" s="19" customFormat="1" ht="17" thickBot="1">
      <c r="E39" s="13"/>
      <c r="F39" s="20"/>
      <c r="G39" s="20"/>
      <c r="H39" s="13"/>
      <c r="I39" s="20"/>
      <c r="J39" s="21"/>
      <c r="K39" s="21"/>
    </row>
    <row r="40" spans="1:13" s="19" customFormat="1" ht="17" thickBot="1">
      <c r="E40" s="13" t="s">
        <v>63</v>
      </c>
      <c r="F40" s="22">
        <v>0.4</v>
      </c>
      <c r="G40" s="22">
        <f>1-$F$40</f>
        <v>0.6</v>
      </c>
      <c r="H40" s="13"/>
      <c r="I40" s="21"/>
      <c r="J40" s="21"/>
      <c r="K40" s="21"/>
    </row>
    <row r="41" spans="1:13" ht="69" thickBot="1">
      <c r="B41" s="43" t="s">
        <v>53</v>
      </c>
      <c r="C41" s="44"/>
      <c r="D41" s="45"/>
      <c r="E41" s="12" t="s">
        <v>54</v>
      </c>
      <c r="F41" s="18" t="s">
        <v>55</v>
      </c>
      <c r="G41" s="18" t="s">
        <v>56</v>
      </c>
      <c r="H41" s="12" t="s">
        <v>57</v>
      </c>
      <c r="I41" s="18" t="s">
        <v>58</v>
      </c>
      <c r="J41" s="12" t="s">
        <v>59</v>
      </c>
      <c r="K41" s="12" t="s">
        <v>60</v>
      </c>
      <c r="L41" s="12" t="s">
        <v>61</v>
      </c>
      <c r="M41" s="12" t="s">
        <v>62</v>
      </c>
    </row>
    <row r="42" spans="1:13" ht="17" thickBot="1">
      <c r="A42" s="1" t="s">
        <v>13</v>
      </c>
      <c r="B42" s="35">
        <v>2771839070542.8091</v>
      </c>
      <c r="C42" s="36"/>
      <c r="D42" s="37"/>
      <c r="E42" s="4">
        <v>82</v>
      </c>
      <c r="F42" s="3">
        <f>B42/$B$69</f>
        <v>0.19479943966670807</v>
      </c>
      <c r="G42" s="3">
        <f>E42/$E$69</f>
        <v>0.16400000000000001</v>
      </c>
      <c r="H42" s="4">
        <f>F42*$H$69</f>
        <v>67.205806685014281</v>
      </c>
      <c r="I42" s="4">
        <f>G42*$I$69</f>
        <v>56.580000000000005</v>
      </c>
      <c r="J42" s="4">
        <f>F42*$J$69</f>
        <v>146.29437918969776</v>
      </c>
      <c r="K42" s="4">
        <f>G42*$K$69</f>
        <v>123.164</v>
      </c>
      <c r="L42" s="4">
        <f>(($F$40)*F42+$G$40*G42)*$B$33</f>
        <v>60.830322674005714</v>
      </c>
      <c r="M42" s="4">
        <f>($F$40*F42+$G$40*G42)*$K$33</f>
        <v>132.41615167587912</v>
      </c>
    </row>
    <row r="43" spans="1:13" ht="17" thickBot="1">
      <c r="A43" s="1" t="s">
        <v>14</v>
      </c>
      <c r="B43" s="35">
        <v>1960444223409.3174</v>
      </c>
      <c r="C43" s="36"/>
      <c r="D43" s="37"/>
      <c r="E43" s="4">
        <v>64</v>
      </c>
      <c r="F43" s="3">
        <f t="shared" ref="F43:F68" si="2">B43/$B$69</f>
        <v>0.13777619353030604</v>
      </c>
      <c r="G43" s="3">
        <f t="shared" ref="G43:G68" si="3">E43/$E$69</f>
        <v>0.128</v>
      </c>
      <c r="H43" s="4">
        <f t="shared" ref="H43:H68" si="4">F43*$H$69</f>
        <v>47.532786767955585</v>
      </c>
      <c r="I43" s="4">
        <f t="shared" ref="I43:I68" si="5">G43*$I$69</f>
        <v>44.160000000000004</v>
      </c>
      <c r="J43" s="4">
        <f t="shared" ref="J43:J68" si="6">F43*$J$69</f>
        <v>103.46992134125983</v>
      </c>
      <c r="K43" s="4">
        <f t="shared" ref="K43:K68" si="7">G43*$K$69</f>
        <v>96.128</v>
      </c>
      <c r="L43" s="4">
        <f t="shared" ref="L43:L68" si="8">(($F$40)*F43+$G$40*G43)*$B$33</f>
        <v>45.509114707182235</v>
      </c>
      <c r="M43" s="4">
        <f t="shared" ref="M43:M68" si="9">($F$40*F43+$G$40*G43)*$K$33</f>
        <v>99.064768536503934</v>
      </c>
    </row>
    <row r="44" spans="1:13" ht="17" thickBot="1">
      <c r="A44" s="1" t="s">
        <v>15</v>
      </c>
      <c r="B44" s="35">
        <v>2090767394363.3772</v>
      </c>
      <c r="C44" s="36"/>
      <c r="D44" s="37"/>
      <c r="E44" s="4">
        <v>62</v>
      </c>
      <c r="F44" s="3">
        <f t="shared" si="2"/>
        <v>0.14693505161381951</v>
      </c>
      <c r="G44" s="3">
        <f t="shared" si="3"/>
        <v>0.124</v>
      </c>
      <c r="H44" s="4">
        <f t="shared" si="4"/>
        <v>50.692592806767728</v>
      </c>
      <c r="I44" s="4">
        <f t="shared" si="5"/>
        <v>42.78</v>
      </c>
      <c r="J44" s="4">
        <f t="shared" si="6"/>
        <v>110.34822376197845</v>
      </c>
      <c r="K44" s="4">
        <f t="shared" si="7"/>
        <v>93.123999999999995</v>
      </c>
      <c r="L44" s="4">
        <f t="shared" si="8"/>
        <v>45.945037122707092</v>
      </c>
      <c r="M44" s="4">
        <f t="shared" si="9"/>
        <v>100.01368950479137</v>
      </c>
    </row>
    <row r="45" spans="1:13" ht="17" thickBot="1">
      <c r="A45" s="1" t="s">
        <v>16</v>
      </c>
      <c r="B45" s="35">
        <v>1685448273072.3743</v>
      </c>
      <c r="C45" s="36"/>
      <c r="D45" s="37"/>
      <c r="E45" s="4">
        <v>60</v>
      </c>
      <c r="F45" s="3">
        <f t="shared" si="2"/>
        <v>0.11845001489116881</v>
      </c>
      <c r="G45" s="3">
        <f t="shared" si="3"/>
        <v>0.12</v>
      </c>
      <c r="H45" s="4">
        <f t="shared" si="4"/>
        <v>40.865255137453239</v>
      </c>
      <c r="I45" s="4">
        <f t="shared" si="5"/>
        <v>41.4</v>
      </c>
      <c r="J45" s="4">
        <f t="shared" si="6"/>
        <v>88.955961183267775</v>
      </c>
      <c r="K45" s="4">
        <f t="shared" si="7"/>
        <v>90.11999999999999</v>
      </c>
      <c r="L45" s="4">
        <f t="shared" si="8"/>
        <v>41.186102054981298</v>
      </c>
      <c r="M45" s="4">
        <f t="shared" si="9"/>
        <v>89.654384473307118</v>
      </c>
    </row>
    <row r="46" spans="1:13" ht="17" thickBot="1">
      <c r="A46" s="1" t="s">
        <v>17</v>
      </c>
      <c r="B46" s="35">
        <v>1290864456560.9583</v>
      </c>
      <c r="C46" s="36"/>
      <c r="D46" s="37"/>
      <c r="E46" s="4">
        <v>46</v>
      </c>
      <c r="F46" s="3">
        <f t="shared" si="2"/>
        <v>9.071943443473468E-2</v>
      </c>
      <c r="G46" s="3">
        <f t="shared" si="3"/>
        <v>9.1999999999999998E-2</v>
      </c>
      <c r="H46" s="4">
        <f t="shared" si="4"/>
        <v>31.298204879983466</v>
      </c>
      <c r="I46" s="4">
        <f t="shared" si="5"/>
        <v>31.74</v>
      </c>
      <c r="J46" s="4">
        <f t="shared" si="6"/>
        <v>68.130295260485738</v>
      </c>
      <c r="K46" s="4">
        <f t="shared" si="7"/>
        <v>69.091999999999999</v>
      </c>
      <c r="L46" s="4">
        <f t="shared" si="8"/>
        <v>31.563281951993385</v>
      </c>
      <c r="M46" s="4">
        <f t="shared" si="9"/>
        <v>68.7073181041943</v>
      </c>
    </row>
    <row r="47" spans="1:13" ht="17" thickBot="1">
      <c r="A47" s="1" t="s">
        <v>18</v>
      </c>
      <c r="B47" s="35">
        <v>626621171986.74268</v>
      </c>
      <c r="C47" s="36"/>
      <c r="D47" s="37"/>
      <c r="E47" s="4">
        <v>38</v>
      </c>
      <c r="F47" s="3">
        <f t="shared" si="2"/>
        <v>4.4037712897383077E-2</v>
      </c>
      <c r="G47" s="3">
        <f t="shared" si="3"/>
        <v>7.5999999999999998E-2</v>
      </c>
      <c r="H47" s="4">
        <f t="shared" si="4"/>
        <v>15.193010949597161</v>
      </c>
      <c r="I47" s="4">
        <f t="shared" si="5"/>
        <v>26.22</v>
      </c>
      <c r="J47" s="4">
        <f t="shared" si="6"/>
        <v>33.07232238593469</v>
      </c>
      <c r="K47" s="4">
        <f t="shared" si="7"/>
        <v>57.076000000000001</v>
      </c>
      <c r="L47" s="4">
        <f t="shared" si="8"/>
        <v>21.809204379838864</v>
      </c>
      <c r="M47" s="4">
        <f t="shared" si="9"/>
        <v>47.474528954373874</v>
      </c>
    </row>
    <row r="48" spans="1:13" ht="17" thickBot="1">
      <c r="A48" s="1" t="s">
        <v>19</v>
      </c>
      <c r="B48" s="35">
        <v>253466583622.97363</v>
      </c>
      <c r="C48" s="36"/>
      <c r="D48" s="37"/>
      <c r="E48" s="4">
        <v>21</v>
      </c>
      <c r="F48" s="3">
        <f t="shared" si="2"/>
        <v>1.7813136768550179E-2</v>
      </c>
      <c r="G48" s="3">
        <f t="shared" si="3"/>
        <v>4.2000000000000003E-2</v>
      </c>
      <c r="H48" s="4">
        <f t="shared" si="4"/>
        <v>6.1455321851498113</v>
      </c>
      <c r="I48" s="4">
        <f t="shared" si="5"/>
        <v>14.49</v>
      </c>
      <c r="J48" s="4">
        <f t="shared" si="6"/>
        <v>13.377665713181184</v>
      </c>
      <c r="K48" s="4">
        <f t="shared" si="7"/>
        <v>31.542000000000002</v>
      </c>
      <c r="L48" s="4">
        <f t="shared" si="8"/>
        <v>11.152212874059925</v>
      </c>
      <c r="M48" s="4">
        <f t="shared" si="9"/>
        <v>24.276266285272474</v>
      </c>
    </row>
    <row r="49" spans="1:13" ht="17" thickBot="1">
      <c r="A49" s="1" t="s">
        <v>20</v>
      </c>
      <c r="B49" s="35">
        <v>625997780560.6311</v>
      </c>
      <c r="C49" s="36"/>
      <c r="D49" s="37"/>
      <c r="E49" s="4">
        <v>17</v>
      </c>
      <c r="F49" s="3">
        <f t="shared" si="2"/>
        <v>4.3993902164721821E-2</v>
      </c>
      <c r="G49" s="3">
        <f t="shared" si="3"/>
        <v>3.4000000000000002E-2</v>
      </c>
      <c r="H49" s="4">
        <f t="shared" si="4"/>
        <v>15.177896246829029</v>
      </c>
      <c r="I49" s="4">
        <f t="shared" si="5"/>
        <v>11.73</v>
      </c>
      <c r="J49" s="4">
        <f t="shared" si="6"/>
        <v>33.039420525706085</v>
      </c>
      <c r="K49" s="4">
        <f t="shared" si="7"/>
        <v>25.534000000000002</v>
      </c>
      <c r="L49" s="4">
        <f t="shared" si="8"/>
        <v>13.109158498731613</v>
      </c>
      <c r="M49" s="4">
        <f t="shared" si="9"/>
        <v>28.53616821028244</v>
      </c>
    </row>
    <row r="50" spans="1:13" ht="17" thickBot="1">
      <c r="A50" s="1" t="s">
        <v>21</v>
      </c>
      <c r="B50" s="35">
        <v>304789068902.69489</v>
      </c>
      <c r="C50" s="36"/>
      <c r="D50" s="37"/>
      <c r="E50" s="4">
        <v>11</v>
      </c>
      <c r="F50" s="3">
        <f t="shared" si="2"/>
        <v>2.1419980860272556E-2</v>
      </c>
      <c r="G50" s="3">
        <f t="shared" si="3"/>
        <v>2.1999999999999999E-2</v>
      </c>
      <c r="H50" s="4">
        <f t="shared" si="4"/>
        <v>7.3898933967940321</v>
      </c>
      <c r="I50" s="4">
        <f t="shared" si="5"/>
        <v>7.59</v>
      </c>
      <c r="J50" s="4">
        <f t="shared" si="6"/>
        <v>16.086405626064689</v>
      </c>
      <c r="K50" s="4">
        <f t="shared" si="7"/>
        <v>16.521999999999998</v>
      </c>
      <c r="L50" s="4">
        <f t="shared" si="8"/>
        <v>7.5099573587176112</v>
      </c>
      <c r="M50" s="4">
        <f t="shared" si="9"/>
        <v>16.347762250425873</v>
      </c>
    </row>
    <row r="51" spans="1:13" ht="17" thickBot="1">
      <c r="A51" s="1" t="s">
        <v>22</v>
      </c>
      <c r="B51" s="35">
        <v>233230981305.42316</v>
      </c>
      <c r="C51" s="36"/>
      <c r="D51" s="37"/>
      <c r="E51" s="4">
        <v>11</v>
      </c>
      <c r="F51" s="3">
        <f t="shared" si="2"/>
        <v>1.6391018134510854E-2</v>
      </c>
      <c r="G51" s="3">
        <f t="shared" si="3"/>
        <v>2.1999999999999999E-2</v>
      </c>
      <c r="H51" s="4">
        <f t="shared" si="4"/>
        <v>5.6549012564062444</v>
      </c>
      <c r="I51" s="4">
        <f t="shared" si="5"/>
        <v>7.59</v>
      </c>
      <c r="J51" s="4">
        <f t="shared" si="6"/>
        <v>12.309654619017651</v>
      </c>
      <c r="K51" s="4">
        <f t="shared" si="7"/>
        <v>16.521999999999998</v>
      </c>
      <c r="L51" s="4">
        <f t="shared" si="8"/>
        <v>6.8159605025624979</v>
      </c>
      <c r="M51" s="4">
        <f t="shared" si="9"/>
        <v>14.83706184760706</v>
      </c>
    </row>
    <row r="52" spans="1:13" ht="17" thickBot="1">
      <c r="A52" s="1" t="s">
        <v>23</v>
      </c>
      <c r="B52" s="35">
        <v>359381556458.9942</v>
      </c>
      <c r="C52" s="36"/>
      <c r="D52" s="37"/>
      <c r="E52" s="4">
        <v>11</v>
      </c>
      <c r="F52" s="3">
        <f t="shared" si="2"/>
        <v>2.5256634329442491E-2</v>
      </c>
      <c r="G52" s="3">
        <f t="shared" si="3"/>
        <v>2.1999999999999999E-2</v>
      </c>
      <c r="H52" s="4">
        <f t="shared" si="4"/>
        <v>8.7135388436576591</v>
      </c>
      <c r="I52" s="4">
        <f t="shared" si="5"/>
        <v>7.59</v>
      </c>
      <c r="J52" s="4">
        <f t="shared" si="6"/>
        <v>18.967732381411309</v>
      </c>
      <c r="K52" s="4">
        <f t="shared" si="7"/>
        <v>16.521999999999998</v>
      </c>
      <c r="L52" s="4">
        <f t="shared" si="8"/>
        <v>8.0394155374630625</v>
      </c>
      <c r="M52" s="4">
        <f t="shared" si="9"/>
        <v>17.500292952564521</v>
      </c>
    </row>
    <row r="53" spans="1:13" ht="17" thickBot="1">
      <c r="A53" s="1" t="s">
        <v>24</v>
      </c>
      <c r="B53" s="35">
        <v>242083528023.8725</v>
      </c>
      <c r="C53" s="36"/>
      <c r="D53" s="37"/>
      <c r="E53" s="4">
        <v>10</v>
      </c>
      <c r="F53" s="3">
        <f t="shared" si="2"/>
        <v>1.70131578390499E-2</v>
      </c>
      <c r="G53" s="3">
        <f t="shared" si="3"/>
        <v>0.02</v>
      </c>
      <c r="H53" s="4">
        <f t="shared" si="4"/>
        <v>5.8695394544722159</v>
      </c>
      <c r="I53" s="4">
        <f t="shared" si="5"/>
        <v>6.9</v>
      </c>
      <c r="J53" s="4">
        <f t="shared" si="6"/>
        <v>12.776881537126474</v>
      </c>
      <c r="K53" s="4">
        <f t="shared" si="7"/>
        <v>15.02</v>
      </c>
      <c r="L53" s="4">
        <f t="shared" si="8"/>
        <v>6.4878157817888873</v>
      </c>
      <c r="M53" s="4">
        <f t="shared" si="9"/>
        <v>14.122752614850592</v>
      </c>
    </row>
    <row r="54" spans="1:13" ht="17" thickBot="1">
      <c r="A54" s="1" t="s">
        <v>25</v>
      </c>
      <c r="B54" s="35">
        <v>180725185069.78931</v>
      </c>
      <c r="C54" s="36"/>
      <c r="D54" s="37"/>
      <c r="E54" s="4">
        <v>10</v>
      </c>
      <c r="F54" s="3">
        <f t="shared" si="2"/>
        <v>1.2701013258451129E-2</v>
      </c>
      <c r="G54" s="3">
        <f t="shared" si="3"/>
        <v>0.02</v>
      </c>
      <c r="H54" s="4">
        <f t="shared" si="4"/>
        <v>4.3818495741656394</v>
      </c>
      <c r="I54" s="4">
        <f t="shared" si="5"/>
        <v>6.9</v>
      </c>
      <c r="J54" s="4">
        <f t="shared" si="6"/>
        <v>9.5384609570967989</v>
      </c>
      <c r="K54" s="4">
        <f t="shared" si="7"/>
        <v>15.02</v>
      </c>
      <c r="L54" s="4">
        <f t="shared" si="8"/>
        <v>5.8927398296662563</v>
      </c>
      <c r="M54" s="4">
        <f t="shared" si="9"/>
        <v>12.827384382838719</v>
      </c>
    </row>
    <row r="55" spans="1:13" ht="17" thickBot="1">
      <c r="A55" s="1" t="s">
        <v>26</v>
      </c>
      <c r="B55" s="35">
        <v>316889807576.5744</v>
      </c>
      <c r="C55" s="36"/>
      <c r="D55" s="37"/>
      <c r="E55" s="4">
        <v>9.1999999999999993</v>
      </c>
      <c r="F55" s="3">
        <f t="shared" si="2"/>
        <v>2.2270397155459337E-2</v>
      </c>
      <c r="G55" s="3">
        <f t="shared" si="3"/>
        <v>1.84E-2</v>
      </c>
      <c r="H55" s="4">
        <f t="shared" si="4"/>
        <v>7.6832870186334716</v>
      </c>
      <c r="I55" s="4">
        <f t="shared" si="5"/>
        <v>6.3479999999999999</v>
      </c>
      <c r="J55" s="4">
        <f t="shared" si="6"/>
        <v>16.725068263749961</v>
      </c>
      <c r="K55" s="4">
        <f t="shared" si="7"/>
        <v>13.8184</v>
      </c>
      <c r="L55" s="4">
        <f t="shared" si="8"/>
        <v>6.8821148074533882</v>
      </c>
      <c r="M55" s="4">
        <f t="shared" si="9"/>
        <v>14.981067305499984</v>
      </c>
    </row>
    <row r="56" spans="1:13" ht="17" thickBot="1">
      <c r="A56" s="1" t="s">
        <v>27</v>
      </c>
      <c r="B56" s="35">
        <v>301741453401.92731</v>
      </c>
      <c r="C56" s="36"/>
      <c r="D56" s="37"/>
      <c r="E56" s="4">
        <v>8.3000000000000007</v>
      </c>
      <c r="F56" s="3">
        <f t="shared" si="2"/>
        <v>2.120580039136357E-2</v>
      </c>
      <c r="G56" s="3">
        <f t="shared" si="3"/>
        <v>1.66E-2</v>
      </c>
      <c r="H56" s="4">
        <f t="shared" si="4"/>
        <v>7.3160011350204321</v>
      </c>
      <c r="I56" s="4">
        <f t="shared" si="5"/>
        <v>5.7270000000000003</v>
      </c>
      <c r="J56" s="4">
        <f t="shared" si="6"/>
        <v>15.925556093914041</v>
      </c>
      <c r="K56" s="4">
        <f t="shared" si="7"/>
        <v>12.4666</v>
      </c>
      <c r="L56" s="4">
        <f t="shared" si="8"/>
        <v>6.3626004540081729</v>
      </c>
      <c r="M56" s="4">
        <f t="shared" si="9"/>
        <v>13.850182437565616</v>
      </c>
    </row>
    <row r="57" spans="1:13" ht="17" thickBot="1">
      <c r="A57" s="1" t="s">
        <v>28</v>
      </c>
      <c r="B57" s="35">
        <v>91430642761.580994</v>
      </c>
      <c r="C57" s="36"/>
      <c r="D57" s="37"/>
      <c r="E57" s="4">
        <v>7.6</v>
      </c>
      <c r="F57" s="3">
        <f t="shared" si="2"/>
        <v>6.4255671144844203E-3</v>
      </c>
      <c r="G57" s="3">
        <f t="shared" si="3"/>
        <v>1.52E-2</v>
      </c>
      <c r="H57" s="4">
        <f t="shared" si="4"/>
        <v>2.2168206544971252</v>
      </c>
      <c r="I57" s="4">
        <f t="shared" si="5"/>
        <v>5.2439999999999998</v>
      </c>
      <c r="J57" s="4">
        <f t="shared" si="6"/>
        <v>4.8256009029777998</v>
      </c>
      <c r="K57" s="4">
        <f t="shared" si="7"/>
        <v>11.4152</v>
      </c>
      <c r="L57" s="4">
        <f t="shared" si="8"/>
        <v>4.0331282617988498</v>
      </c>
      <c r="M57" s="4">
        <f t="shared" si="9"/>
        <v>8.7793603611911202</v>
      </c>
    </row>
    <row r="58" spans="1:13" ht="17" thickBot="1">
      <c r="A58" s="1" t="s">
        <v>29</v>
      </c>
      <c r="B58" s="35">
        <v>187498445469.31921</v>
      </c>
      <c r="C58" s="36"/>
      <c r="D58" s="37"/>
      <c r="E58" s="4">
        <v>5.5</v>
      </c>
      <c r="F58" s="3">
        <f t="shared" si="2"/>
        <v>1.317702477894923E-2</v>
      </c>
      <c r="G58" s="3">
        <f t="shared" si="3"/>
        <v>1.0999999999999999E-2</v>
      </c>
      <c r="H58" s="4">
        <f t="shared" si="4"/>
        <v>4.5460735487374846</v>
      </c>
      <c r="I58" s="4">
        <f t="shared" si="5"/>
        <v>3.7949999999999999</v>
      </c>
      <c r="J58" s="4">
        <f t="shared" si="6"/>
        <v>9.8959456089908713</v>
      </c>
      <c r="K58" s="4">
        <f t="shared" si="7"/>
        <v>8.2609999999999992</v>
      </c>
      <c r="L58" s="4">
        <f t="shared" si="8"/>
        <v>4.0954294194949936</v>
      </c>
      <c r="M58" s="4">
        <f t="shared" si="9"/>
        <v>8.9149782435963481</v>
      </c>
    </row>
    <row r="59" spans="1:13" ht="17" thickBot="1">
      <c r="A59" s="1" t="s">
        <v>30</v>
      </c>
      <c r="B59" s="35">
        <v>110919031200.39229</v>
      </c>
      <c r="C59" s="36"/>
      <c r="D59" s="37"/>
      <c r="E59" s="4">
        <v>5.4</v>
      </c>
      <c r="F59" s="3">
        <f t="shared" si="2"/>
        <v>7.7951730155745424E-3</v>
      </c>
      <c r="G59" s="3">
        <f t="shared" si="3"/>
        <v>1.0800000000000001E-2</v>
      </c>
      <c r="H59" s="4">
        <f t="shared" si="4"/>
        <v>2.6893346903732169</v>
      </c>
      <c r="I59" s="4">
        <f t="shared" si="5"/>
        <v>3.726</v>
      </c>
      <c r="J59" s="4">
        <f t="shared" si="6"/>
        <v>5.8541749346964815</v>
      </c>
      <c r="K59" s="4">
        <f t="shared" si="7"/>
        <v>8.1108000000000011</v>
      </c>
      <c r="L59" s="4">
        <f t="shared" si="8"/>
        <v>3.3113338761492876</v>
      </c>
      <c r="M59" s="4">
        <f t="shared" si="9"/>
        <v>7.2081499738785935</v>
      </c>
    </row>
    <row r="60" spans="1:13" ht="17" thickBot="1">
      <c r="A60" s="1" t="s">
        <v>31</v>
      </c>
      <c r="B60" s="35">
        <v>178666395051.87424</v>
      </c>
      <c r="C60" s="36"/>
      <c r="D60" s="37"/>
      <c r="E60" s="4">
        <v>5.3</v>
      </c>
      <c r="F60" s="3">
        <f t="shared" si="2"/>
        <v>1.2556325514439089E-2</v>
      </c>
      <c r="G60" s="3">
        <f t="shared" si="3"/>
        <v>1.06E-2</v>
      </c>
      <c r="H60" s="4">
        <f t="shared" si="4"/>
        <v>4.3319323024814853</v>
      </c>
      <c r="I60" s="4">
        <f t="shared" si="5"/>
        <v>3.657</v>
      </c>
      <c r="J60" s="4">
        <f t="shared" si="6"/>
        <v>9.4298004613437563</v>
      </c>
      <c r="K60" s="4">
        <f t="shared" si="7"/>
        <v>7.9606000000000003</v>
      </c>
      <c r="L60" s="4">
        <f t="shared" si="8"/>
        <v>3.9269729209925943</v>
      </c>
      <c r="M60" s="4">
        <f t="shared" si="9"/>
        <v>8.5482801845375036</v>
      </c>
    </row>
    <row r="61" spans="1:13" ht="17" thickBot="1">
      <c r="A61" s="1" t="s">
        <v>32</v>
      </c>
      <c r="B61" s="35">
        <v>173785243413.06168</v>
      </c>
      <c r="C61" s="36"/>
      <c r="D61" s="37"/>
      <c r="E61" s="4">
        <v>4.5</v>
      </c>
      <c r="F61" s="3">
        <f t="shared" si="2"/>
        <v>1.2213287704533799E-2</v>
      </c>
      <c r="G61" s="3">
        <f t="shared" si="3"/>
        <v>8.9999999999999993E-3</v>
      </c>
      <c r="H61" s="4">
        <f t="shared" si="4"/>
        <v>4.2135842580641603</v>
      </c>
      <c r="I61" s="4">
        <f t="shared" si="5"/>
        <v>3.105</v>
      </c>
      <c r="J61" s="4">
        <f t="shared" si="6"/>
        <v>9.1721790661048832</v>
      </c>
      <c r="K61" s="4">
        <f t="shared" si="7"/>
        <v>6.7589999999999995</v>
      </c>
      <c r="L61" s="4">
        <f t="shared" si="8"/>
        <v>3.5484337032256641</v>
      </c>
      <c r="M61" s="4">
        <f t="shared" si="9"/>
        <v>7.7242716264419533</v>
      </c>
    </row>
    <row r="62" spans="1:13" ht="17" thickBot="1">
      <c r="A62" s="1" t="s">
        <v>33</v>
      </c>
      <c r="B62" s="35">
        <v>59004464611.900139</v>
      </c>
      <c r="C62" s="36"/>
      <c r="D62" s="37"/>
      <c r="E62" s="4">
        <v>3.3</v>
      </c>
      <c r="F62" s="3">
        <f t="shared" si="2"/>
        <v>4.1467186051249993E-3</v>
      </c>
      <c r="G62" s="3">
        <f t="shared" si="3"/>
        <v>6.6E-3</v>
      </c>
      <c r="H62" s="4">
        <f t="shared" si="4"/>
        <v>1.4306179187681247</v>
      </c>
      <c r="I62" s="4">
        <f t="shared" si="5"/>
        <v>2.2770000000000001</v>
      </c>
      <c r="J62" s="4">
        <f t="shared" si="6"/>
        <v>3.1141856724488743</v>
      </c>
      <c r="K62" s="4">
        <f t="shared" si="7"/>
        <v>4.9565999999999999</v>
      </c>
      <c r="L62" s="4">
        <f t="shared" si="8"/>
        <v>1.9384471675072499</v>
      </c>
      <c r="M62" s="4">
        <f t="shared" si="9"/>
        <v>4.2196342689795499</v>
      </c>
    </row>
    <row r="63" spans="1:13" ht="17" thickBot="1">
      <c r="A63" s="1" t="s">
        <v>34</v>
      </c>
      <c r="B63" s="35">
        <v>35342522171.927589</v>
      </c>
      <c r="C63" s="36"/>
      <c r="D63" s="37"/>
      <c r="E63" s="4">
        <v>2.2000000000000002</v>
      </c>
      <c r="F63" s="3">
        <f t="shared" si="2"/>
        <v>2.4838034749800498E-3</v>
      </c>
      <c r="G63" s="3">
        <f t="shared" si="3"/>
        <v>4.4000000000000003E-3</v>
      </c>
      <c r="H63" s="4">
        <f t="shared" si="4"/>
        <v>0.8569121988681172</v>
      </c>
      <c r="I63" s="4">
        <f t="shared" si="5"/>
        <v>1.518</v>
      </c>
      <c r="J63" s="4">
        <f t="shared" si="6"/>
        <v>1.8653364097100174</v>
      </c>
      <c r="K63" s="4">
        <f t="shared" si="7"/>
        <v>3.3044000000000002</v>
      </c>
      <c r="L63" s="4">
        <f t="shared" si="8"/>
        <v>1.2535648795472469</v>
      </c>
      <c r="M63" s="4">
        <f t="shared" si="9"/>
        <v>2.7287745638840071</v>
      </c>
    </row>
    <row r="64" spans="1:13" ht="17" thickBot="1">
      <c r="A64" s="1" t="s">
        <v>35</v>
      </c>
      <c r="B64" s="35">
        <v>54973668687.763748</v>
      </c>
      <c r="C64" s="36"/>
      <c r="D64" s="37"/>
      <c r="E64" s="4">
        <v>2</v>
      </c>
      <c r="F64" s="3">
        <f t="shared" si="2"/>
        <v>3.8634421350812842E-3</v>
      </c>
      <c r="G64" s="3">
        <f t="shared" si="3"/>
        <v>4.0000000000000001E-3</v>
      </c>
      <c r="H64" s="4">
        <f t="shared" si="4"/>
        <v>1.332887536603043</v>
      </c>
      <c r="I64" s="4">
        <f t="shared" si="5"/>
        <v>1.3800000000000001</v>
      </c>
      <c r="J64" s="4">
        <f t="shared" si="6"/>
        <v>2.9014450434460444</v>
      </c>
      <c r="K64" s="4">
        <f t="shared" si="7"/>
        <v>3.004</v>
      </c>
      <c r="L64" s="4">
        <f t="shared" si="8"/>
        <v>1.3611550146412172</v>
      </c>
      <c r="M64" s="4">
        <f t="shared" si="9"/>
        <v>2.9629780173784175</v>
      </c>
    </row>
    <row r="65" spans="1:13" ht="17" thickBot="1">
      <c r="A65" s="1" t="s">
        <v>36</v>
      </c>
      <c r="B65" s="35">
        <v>25167957137.428024</v>
      </c>
      <c r="C65" s="36"/>
      <c r="D65" s="37"/>
      <c r="E65" s="4">
        <v>1.3</v>
      </c>
      <c r="F65" s="3">
        <f t="shared" si="2"/>
        <v>1.76875490356899E-3</v>
      </c>
      <c r="G65" s="3">
        <f t="shared" si="3"/>
        <v>2.5999999999999999E-3</v>
      </c>
      <c r="H65" s="4">
        <f t="shared" si="4"/>
        <v>0.61022044173130152</v>
      </c>
      <c r="I65" s="4">
        <f t="shared" si="5"/>
        <v>0.89699999999999991</v>
      </c>
      <c r="J65" s="4">
        <f t="shared" si="6"/>
        <v>1.3283349325803115</v>
      </c>
      <c r="K65" s="4">
        <f t="shared" si="7"/>
        <v>1.9525999999999999</v>
      </c>
      <c r="L65" s="4">
        <f t="shared" si="8"/>
        <v>0.78228817669252071</v>
      </c>
      <c r="M65" s="4">
        <f t="shared" si="9"/>
        <v>1.7028939730321249</v>
      </c>
    </row>
    <row r="66" spans="1:13" ht="17" thickBot="1">
      <c r="A66" s="1" t="s">
        <v>37</v>
      </c>
      <c r="B66" s="35">
        <v>22752000000</v>
      </c>
      <c r="C66" s="36"/>
      <c r="D66" s="37"/>
      <c r="E66" s="4">
        <v>0.87</v>
      </c>
      <c r="F66" s="3">
        <f t="shared" si="2"/>
        <v>1.5989661515338294E-3</v>
      </c>
      <c r="G66" s="3">
        <f t="shared" si="3"/>
        <v>1.74E-3</v>
      </c>
      <c r="H66" s="4">
        <f t="shared" si="4"/>
        <v>0.55164332227917112</v>
      </c>
      <c r="I66" s="4">
        <f t="shared" si="5"/>
        <v>0.60030000000000006</v>
      </c>
      <c r="J66" s="4">
        <f t="shared" si="6"/>
        <v>1.2008235798019058</v>
      </c>
      <c r="K66" s="4">
        <f t="shared" si="7"/>
        <v>1.30674</v>
      </c>
      <c r="L66" s="4">
        <f t="shared" si="8"/>
        <v>0.5808373289116685</v>
      </c>
      <c r="M66" s="4">
        <f t="shared" si="9"/>
        <v>1.2643734319207625</v>
      </c>
    </row>
    <row r="67" spans="1:13" ht="17" thickBot="1">
      <c r="A67" s="1" t="s">
        <v>38</v>
      </c>
      <c r="B67" s="35">
        <v>35733363805.059441</v>
      </c>
      <c r="C67" s="36"/>
      <c r="D67" s="37"/>
      <c r="E67" s="4">
        <v>0.49</v>
      </c>
      <c r="F67" s="3">
        <f t="shared" si="2"/>
        <v>2.5112710620927444E-3</v>
      </c>
      <c r="G67" s="3">
        <f t="shared" si="3"/>
        <v>9.7999999999999997E-4</v>
      </c>
      <c r="H67" s="4">
        <f t="shared" si="4"/>
        <v>0.86638851642199677</v>
      </c>
      <c r="I67" s="4">
        <f t="shared" si="5"/>
        <v>0.33810000000000001</v>
      </c>
      <c r="J67" s="4">
        <f t="shared" si="6"/>
        <v>1.885964567631651</v>
      </c>
      <c r="K67" s="4">
        <f t="shared" si="7"/>
        <v>0.73597999999999997</v>
      </c>
      <c r="L67" s="4">
        <f t="shared" si="8"/>
        <v>0.54941540656879873</v>
      </c>
      <c r="M67" s="4">
        <f t="shared" si="9"/>
        <v>1.1959738270526605</v>
      </c>
    </row>
    <row r="68" spans="1:13" ht="17" thickBot="1">
      <c r="A68" s="1" t="s">
        <v>39</v>
      </c>
      <c r="B68" s="35">
        <v>9630000000</v>
      </c>
      <c r="C68" s="36"/>
      <c r="D68" s="37"/>
      <c r="E68" s="4">
        <v>0.41</v>
      </c>
      <c r="F68" s="3">
        <f t="shared" si="2"/>
        <v>6.7677760369509385E-4</v>
      </c>
      <c r="G68" s="3">
        <f t="shared" si="3"/>
        <v>8.1999999999999998E-4</v>
      </c>
      <c r="H68" s="4">
        <f t="shared" si="4"/>
        <v>0.23348827327480737</v>
      </c>
      <c r="I68" s="4">
        <f t="shared" si="5"/>
        <v>0.28289999999999998</v>
      </c>
      <c r="J68" s="4">
        <f t="shared" si="6"/>
        <v>0.50825998037501552</v>
      </c>
      <c r="K68" s="4">
        <f t="shared" si="7"/>
        <v>0.61582000000000003</v>
      </c>
      <c r="L68" s="4">
        <f t="shared" si="8"/>
        <v>0.26313530930992296</v>
      </c>
      <c r="M68" s="4">
        <f t="shared" si="9"/>
        <v>0.57279599215000621</v>
      </c>
    </row>
    <row r="69" spans="1:13" ht="17" thickBot="1">
      <c r="A69" s="1" t="s">
        <v>42</v>
      </c>
      <c r="B69" s="35">
        <f>SUM(B42:D68)</f>
        <v>14229194269168.766</v>
      </c>
      <c r="C69" s="38"/>
      <c r="D69" s="39"/>
      <c r="E69" s="14">
        <v>500</v>
      </c>
      <c r="F69" s="15">
        <v>1</v>
      </c>
      <c r="G69" s="16">
        <v>0.99874000000000018</v>
      </c>
      <c r="H69" s="2">
        <v>345</v>
      </c>
      <c r="I69" s="2">
        <v>345</v>
      </c>
      <c r="J69" s="2">
        <v>751</v>
      </c>
      <c r="K69" s="2">
        <v>751</v>
      </c>
      <c r="L69" s="23">
        <f>SUM(L42:L68)</f>
        <v>344.73917999999998</v>
      </c>
      <c r="M69" s="23">
        <f>SUM(M42:M68)</f>
        <v>750.43224400000008</v>
      </c>
    </row>
    <row r="73" spans="1:13">
      <c r="B73" t="s">
        <v>66</v>
      </c>
    </row>
    <row r="74" spans="1:13">
      <c r="B74" t="s">
        <v>0</v>
      </c>
    </row>
    <row r="75" spans="1:13">
      <c r="B75" t="s">
        <v>1</v>
      </c>
    </row>
    <row r="76" spans="1:13">
      <c r="B76" t="s">
        <v>2</v>
      </c>
    </row>
    <row r="77" spans="1:13">
      <c r="B77" t="s">
        <v>5</v>
      </c>
    </row>
    <row r="78" spans="1:13">
      <c r="B78" t="s">
        <v>6</v>
      </c>
    </row>
    <row r="79" spans="1:13">
      <c r="B79" t="s">
        <v>7</v>
      </c>
    </row>
    <row r="80" spans="1:13">
      <c r="B80" t="s">
        <v>8</v>
      </c>
    </row>
    <row r="81" spans="1:10" ht="17" thickBot="1"/>
    <row r="82" spans="1:10" s="34" customFormat="1" ht="17" thickBot="1">
      <c r="B82" s="24" t="s">
        <v>3</v>
      </c>
      <c r="C82" s="24" t="s">
        <v>4</v>
      </c>
      <c r="G82" s="24" t="s">
        <v>3</v>
      </c>
      <c r="H82" s="24" t="s">
        <v>4</v>
      </c>
    </row>
    <row r="83" spans="1:10" ht="17" thickBot="1">
      <c r="A83" s="13" t="s">
        <v>63</v>
      </c>
      <c r="B83" s="25">
        <v>0.4</v>
      </c>
      <c r="C83" s="25">
        <v>0.6</v>
      </c>
      <c r="D83" s="24" t="s">
        <v>44</v>
      </c>
      <c r="E83" s="24" t="s">
        <v>64</v>
      </c>
      <c r="F83" s="13" t="s">
        <v>63</v>
      </c>
      <c r="G83" s="22">
        <v>0.6</v>
      </c>
      <c r="H83" s="22">
        <v>0.4</v>
      </c>
      <c r="I83" s="24" t="s">
        <v>44</v>
      </c>
      <c r="J83" s="24" t="s">
        <v>64</v>
      </c>
    </row>
    <row r="84" spans="1:10" ht="17" thickBot="1">
      <c r="C84" s="1" t="s">
        <v>13</v>
      </c>
      <c r="D84" s="4">
        <v>60.830322674005714</v>
      </c>
      <c r="E84" s="4">
        <v>132.41615167587912</v>
      </c>
      <c r="H84" s="1" t="s">
        <v>13</v>
      </c>
      <c r="I84" s="4">
        <v>62.955484011008572</v>
      </c>
      <c r="J84" s="4">
        <v>137.04222751381866</v>
      </c>
    </row>
    <row r="85" spans="1:10" ht="17" thickBot="1">
      <c r="C85" s="1" t="s">
        <v>14</v>
      </c>
      <c r="D85" s="4">
        <v>45.509114707182235</v>
      </c>
      <c r="E85" s="4">
        <v>99.064768536503934</v>
      </c>
      <c r="H85" s="1" t="s">
        <v>14</v>
      </c>
      <c r="I85" s="4">
        <v>46.183672060773354</v>
      </c>
      <c r="J85" s="4">
        <v>100.5331528047559</v>
      </c>
    </row>
    <row r="86" spans="1:10" ht="17" thickBot="1">
      <c r="C86" s="1" t="s">
        <v>15</v>
      </c>
      <c r="D86" s="4">
        <v>45.945037122707092</v>
      </c>
      <c r="E86" s="4">
        <v>100.01368950479137</v>
      </c>
      <c r="H86" s="1" t="s">
        <v>15</v>
      </c>
      <c r="I86" s="4">
        <v>47.527555684060637</v>
      </c>
      <c r="J86" s="4">
        <v>103.45853425718707</v>
      </c>
    </row>
    <row r="87" spans="1:10" ht="17" thickBot="1">
      <c r="C87" s="1" t="s">
        <v>16</v>
      </c>
      <c r="D87" s="4">
        <v>41.186102054981298</v>
      </c>
      <c r="E87" s="4">
        <v>89.654384473307118</v>
      </c>
      <c r="H87" s="1" t="s">
        <v>16</v>
      </c>
      <c r="I87" s="4">
        <v>41.07915308247194</v>
      </c>
      <c r="J87" s="4">
        <v>89.421576709960661</v>
      </c>
    </row>
    <row r="88" spans="1:10" ht="17" thickBot="1">
      <c r="C88" s="1" t="s">
        <v>17</v>
      </c>
      <c r="D88" s="4">
        <v>31.563281951993385</v>
      </c>
      <c r="E88" s="4">
        <v>68.7073181041943</v>
      </c>
      <c r="H88" s="1" t="s">
        <v>17</v>
      </c>
      <c r="I88" s="4">
        <v>31.474922927990079</v>
      </c>
      <c r="J88" s="4">
        <v>68.514977156291451</v>
      </c>
    </row>
    <row r="89" spans="1:10" ht="17" thickBot="1">
      <c r="C89" s="1" t="s">
        <v>18</v>
      </c>
      <c r="D89" s="4">
        <v>21.809204379838864</v>
      </c>
      <c r="E89" s="4">
        <v>47.474528954373874</v>
      </c>
      <c r="H89" s="1" t="s">
        <v>18</v>
      </c>
      <c r="I89" s="4">
        <v>19.603806569758298</v>
      </c>
      <c r="J89" s="4">
        <v>42.673793431560817</v>
      </c>
    </row>
    <row r="90" spans="1:10" ht="17" thickBot="1">
      <c r="C90" s="1" t="s">
        <v>19</v>
      </c>
      <c r="D90" s="4">
        <v>11.152212874059925</v>
      </c>
      <c r="E90" s="4">
        <v>24.276266285272474</v>
      </c>
      <c r="H90" s="1" t="s">
        <v>19</v>
      </c>
      <c r="I90" s="4">
        <v>9.4833193110898879</v>
      </c>
      <c r="J90" s="4">
        <v>20.643399427908712</v>
      </c>
    </row>
    <row r="91" spans="1:10" ht="17" thickBot="1">
      <c r="C91" s="1" t="s">
        <v>20</v>
      </c>
      <c r="D91" s="4">
        <v>13.109158498731613</v>
      </c>
      <c r="E91" s="4">
        <v>28.53616821028244</v>
      </c>
      <c r="H91" s="1" t="s">
        <v>20</v>
      </c>
      <c r="I91" s="4">
        <v>13.798737748097416</v>
      </c>
      <c r="J91" s="4">
        <v>30.03725231542365</v>
      </c>
    </row>
    <row r="92" spans="1:10" ht="17" thickBot="1">
      <c r="C92" s="1" t="s">
        <v>21</v>
      </c>
      <c r="D92" s="4">
        <v>7.5099573587176112</v>
      </c>
      <c r="E92" s="4">
        <v>16.347762250425873</v>
      </c>
      <c r="H92" s="1" t="s">
        <v>21</v>
      </c>
      <c r="I92" s="4">
        <v>7.469936038076419</v>
      </c>
      <c r="J92" s="4">
        <v>16.260643375638814</v>
      </c>
    </row>
    <row r="93" spans="1:10" ht="17" thickBot="1">
      <c r="C93" s="1" t="s">
        <v>22</v>
      </c>
      <c r="D93" s="4">
        <v>6.8159605025624979</v>
      </c>
      <c r="E93" s="4">
        <v>14.83706184760706</v>
      </c>
      <c r="H93" s="1" t="s">
        <v>22</v>
      </c>
      <c r="I93" s="4">
        <v>6.4289407538437464</v>
      </c>
      <c r="J93" s="4">
        <v>13.99459277141059</v>
      </c>
    </row>
    <row r="94" spans="1:10" ht="17" thickBot="1">
      <c r="C94" s="1" t="s">
        <v>23</v>
      </c>
      <c r="D94" s="4">
        <v>8.0394155374630625</v>
      </c>
      <c r="E94" s="4">
        <v>17.500292952564521</v>
      </c>
      <c r="H94" s="1" t="s">
        <v>23</v>
      </c>
      <c r="I94" s="4">
        <v>8.2641233061945947</v>
      </c>
      <c r="J94" s="4">
        <v>17.989439428846786</v>
      </c>
    </row>
    <row r="95" spans="1:10" ht="17" thickBot="1">
      <c r="C95" s="1" t="s">
        <v>24</v>
      </c>
      <c r="D95" s="4">
        <v>6.4878157817888873</v>
      </c>
      <c r="E95" s="4">
        <v>14.122752614850592</v>
      </c>
      <c r="H95" s="1" t="s">
        <v>24</v>
      </c>
      <c r="I95" s="4">
        <v>6.2817236726833299</v>
      </c>
      <c r="J95" s="4">
        <v>13.674128922275886</v>
      </c>
    </row>
    <row r="96" spans="1:10" ht="17" thickBot="1">
      <c r="C96" s="1" t="s">
        <v>25</v>
      </c>
      <c r="D96" s="4">
        <v>5.8927398296662563</v>
      </c>
      <c r="E96" s="4">
        <v>12.827384382838719</v>
      </c>
      <c r="H96" s="1" t="s">
        <v>25</v>
      </c>
      <c r="I96" s="4">
        <v>5.3891097444993834</v>
      </c>
      <c r="J96" s="4">
        <v>11.731076574258079</v>
      </c>
    </row>
    <row r="97" spans="3:10" ht="17" thickBot="1">
      <c r="C97" s="1" t="s">
        <v>26</v>
      </c>
      <c r="D97" s="4">
        <v>6.8821148074533882</v>
      </c>
      <c r="E97" s="4">
        <v>14.981067305499984</v>
      </c>
      <c r="H97" s="1" t="s">
        <v>26</v>
      </c>
      <c r="I97" s="4">
        <v>7.1491722111800824</v>
      </c>
      <c r="J97" s="4">
        <v>15.562400958249977</v>
      </c>
    </row>
    <row r="98" spans="3:10" ht="17" thickBot="1">
      <c r="C98" s="1" t="s">
        <v>27</v>
      </c>
      <c r="D98" s="4">
        <v>6.3626004540081729</v>
      </c>
      <c r="E98" s="4">
        <v>13.850182437565616</v>
      </c>
      <c r="H98" s="1" t="s">
        <v>27</v>
      </c>
      <c r="I98" s="4">
        <v>6.6804006810122578</v>
      </c>
      <c r="J98" s="4">
        <v>14.541973656348423</v>
      </c>
    </row>
    <row r="99" spans="3:10" ht="17" thickBot="1">
      <c r="C99" s="1" t="s">
        <v>28</v>
      </c>
      <c r="D99" s="4">
        <v>4.0331282617988498</v>
      </c>
      <c r="E99" s="4">
        <v>8.7793603611911202</v>
      </c>
      <c r="H99" s="1" t="s">
        <v>28</v>
      </c>
      <c r="I99" s="4">
        <v>3.4276923926982752</v>
      </c>
      <c r="J99" s="4">
        <v>7.46144054178668</v>
      </c>
    </row>
    <row r="100" spans="3:10" ht="17" thickBot="1">
      <c r="C100" s="1" t="s">
        <v>29</v>
      </c>
      <c r="D100" s="4">
        <v>4.0954294194949936</v>
      </c>
      <c r="E100" s="4">
        <v>8.9149782435963481</v>
      </c>
      <c r="H100" s="1" t="s">
        <v>29</v>
      </c>
      <c r="I100" s="4">
        <v>4.24564412924249</v>
      </c>
      <c r="J100" s="4">
        <v>9.2419673653945225</v>
      </c>
    </row>
    <row r="101" spans="3:10" ht="17" thickBot="1">
      <c r="C101" s="1" t="s">
        <v>30</v>
      </c>
      <c r="D101" s="4">
        <v>3.3113338761492876</v>
      </c>
      <c r="E101" s="4">
        <v>7.2081499738785935</v>
      </c>
      <c r="H101" s="1" t="s">
        <v>30</v>
      </c>
      <c r="I101" s="4">
        <v>3.1040008142239306</v>
      </c>
      <c r="J101" s="4">
        <v>6.7568249608178892</v>
      </c>
    </row>
    <row r="102" spans="3:10" ht="17" thickBot="1">
      <c r="C102" s="1" t="s">
        <v>31</v>
      </c>
      <c r="D102" s="4">
        <v>3.9269729209925943</v>
      </c>
      <c r="E102" s="4">
        <v>8.5482801845375036</v>
      </c>
      <c r="H102" s="1" t="s">
        <v>31</v>
      </c>
      <c r="I102" s="4">
        <v>4.061959381488891</v>
      </c>
      <c r="J102" s="4">
        <v>8.8421202768062521</v>
      </c>
    </row>
    <row r="103" spans="3:10" ht="17" thickBot="1">
      <c r="C103" s="1" t="s">
        <v>32</v>
      </c>
      <c r="D103" s="4">
        <v>3.5484337032256641</v>
      </c>
      <c r="E103" s="4">
        <v>7.7242716264419533</v>
      </c>
      <c r="H103" s="1" t="s">
        <v>32</v>
      </c>
      <c r="I103" s="4">
        <v>3.7701505548384961</v>
      </c>
      <c r="J103" s="4">
        <v>8.2069074396629293</v>
      </c>
    </row>
    <row r="104" spans="3:10" ht="17" thickBot="1">
      <c r="C104" s="1" t="s">
        <v>33</v>
      </c>
      <c r="D104" s="4">
        <v>1.9384471675072499</v>
      </c>
      <c r="E104" s="4">
        <v>4.2196342689795499</v>
      </c>
      <c r="H104" s="1" t="s">
        <v>33</v>
      </c>
      <c r="I104" s="4">
        <v>1.7691707512608748</v>
      </c>
      <c r="J104" s="4">
        <v>3.8511514034693248</v>
      </c>
    </row>
    <row r="105" spans="3:10" ht="17" thickBot="1">
      <c r="C105" s="1" t="s">
        <v>34</v>
      </c>
      <c r="D105" s="4">
        <v>1.2535648795472469</v>
      </c>
      <c r="E105" s="4">
        <v>2.7287745638840071</v>
      </c>
      <c r="H105" s="1" t="s">
        <v>34</v>
      </c>
      <c r="I105" s="4">
        <v>1.1213473193208703</v>
      </c>
      <c r="J105" s="4">
        <v>2.4409618458260103</v>
      </c>
    </row>
    <row r="106" spans="3:10" ht="17" thickBot="1">
      <c r="C106" s="1" t="s">
        <v>35</v>
      </c>
      <c r="D106" s="4">
        <v>1.3611550146412172</v>
      </c>
      <c r="E106" s="4">
        <v>2.9629780173784175</v>
      </c>
      <c r="H106" s="1" t="s">
        <v>35</v>
      </c>
      <c r="I106" s="4">
        <v>1.3517325219618257</v>
      </c>
      <c r="J106" s="4">
        <v>2.9424670260676264</v>
      </c>
    </row>
    <row r="107" spans="3:10" ht="17" thickBot="1">
      <c r="C107" s="1" t="s">
        <v>36</v>
      </c>
      <c r="D107" s="4">
        <v>0.78228817669252071</v>
      </c>
      <c r="E107" s="4">
        <v>1.7028939730321249</v>
      </c>
      <c r="H107" s="1" t="s">
        <v>36</v>
      </c>
      <c r="I107" s="4">
        <v>0.72493226503878094</v>
      </c>
      <c r="J107" s="4">
        <v>1.578040959548187</v>
      </c>
    </row>
    <row r="108" spans="3:10" ht="17" thickBot="1">
      <c r="C108" s="1" t="s">
        <v>37</v>
      </c>
      <c r="D108" s="4">
        <v>0.5808373289116685</v>
      </c>
      <c r="E108" s="4">
        <v>1.2643734319207625</v>
      </c>
      <c r="H108" s="1" t="s">
        <v>37</v>
      </c>
      <c r="I108" s="4">
        <v>0.57110599336750267</v>
      </c>
      <c r="J108" s="4">
        <v>1.2431901478811433</v>
      </c>
    </row>
    <row r="109" spans="3:10" ht="17" thickBot="1">
      <c r="C109" s="1" t="s">
        <v>38</v>
      </c>
      <c r="D109" s="4">
        <v>0.54941540656879873</v>
      </c>
      <c r="E109" s="4">
        <v>1.1959738270526605</v>
      </c>
      <c r="H109" s="1" t="s">
        <v>38</v>
      </c>
      <c r="I109" s="4">
        <v>0.655073109853198</v>
      </c>
      <c r="J109" s="4">
        <v>1.4259707405789905</v>
      </c>
    </row>
    <row r="110" spans="3:10" ht="17" thickBot="1">
      <c r="C110" s="1" t="s">
        <v>39</v>
      </c>
      <c r="D110" s="4">
        <v>0.26313530930992296</v>
      </c>
      <c r="E110" s="4">
        <v>0.57279599215000621</v>
      </c>
      <c r="H110" s="1" t="s">
        <v>39</v>
      </c>
      <c r="I110" s="4">
        <v>0.25325296396488445</v>
      </c>
      <c r="J110" s="4">
        <v>0.55128398822500935</v>
      </c>
    </row>
    <row r="111" spans="3:10" ht="17" thickBot="1">
      <c r="D111" s="23">
        <v>344.73917999999998</v>
      </c>
      <c r="E111" s="23">
        <v>750.43224400000008</v>
      </c>
      <c r="I111" s="23">
        <v>344.82612</v>
      </c>
      <c r="J111" s="23">
        <v>750.62149600000009</v>
      </c>
    </row>
  </sheetData>
  <mergeCells count="31">
    <mergeCell ref="B4:C4"/>
    <mergeCell ref="D4:E4"/>
    <mergeCell ref="B42:D42"/>
    <mergeCell ref="B43:D43"/>
    <mergeCell ref="B41:D41"/>
    <mergeCell ref="B54:D54"/>
    <mergeCell ref="B55:D55"/>
    <mergeCell ref="B44:D44"/>
    <mergeCell ref="B45:D45"/>
    <mergeCell ref="B46:D46"/>
    <mergeCell ref="B47:D47"/>
    <mergeCell ref="B67:D67"/>
    <mergeCell ref="B68:D68"/>
    <mergeCell ref="B48:D48"/>
    <mergeCell ref="B49:D49"/>
    <mergeCell ref="B56:D56"/>
    <mergeCell ref="B57:D57"/>
    <mergeCell ref="B50:D50"/>
    <mergeCell ref="B51:D51"/>
    <mergeCell ref="B52:D52"/>
    <mergeCell ref="B53:D53"/>
    <mergeCell ref="B58:D58"/>
    <mergeCell ref="B59:D59"/>
    <mergeCell ref="B60:D60"/>
    <mergeCell ref="B61:D61"/>
    <mergeCell ref="B69:D69"/>
    <mergeCell ref="B62:D62"/>
    <mergeCell ref="B63:D63"/>
    <mergeCell ref="B64:D64"/>
    <mergeCell ref="B65:D65"/>
    <mergeCell ref="B66:D66"/>
  </mergeCells>
  <pageMargins left="0.3" right="0.3" top="0.7" bottom="0.7" header="0.5" footer="0.5"/>
  <pageSetup paperSize="0" scale="70" orientation="portrait" horizontalDpi="4294967292" verticalDpi="4294967292"/>
  <headerFooter alignWithMargins="0">
    <oddHeader>&amp;LPLB&amp;CEUQualifiedMajorityVoting.xls&amp;R&amp;D, &amp;T</oddHead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</vt:vector>
  </TitlesOfParts>
  <Company>Montclair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LeBel</dc:creator>
  <cp:lastModifiedBy>Phillip LeBel</cp:lastModifiedBy>
  <cp:lastPrinted>2011-02-22T16:25:00Z</cp:lastPrinted>
  <dcterms:created xsi:type="dcterms:W3CDTF">2011-02-22T15:01:31Z</dcterms:created>
  <dcterms:modified xsi:type="dcterms:W3CDTF">2021-11-21T16:28:37Z</dcterms:modified>
</cp:coreProperties>
</file>