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65496" windowWidth="16220" windowHeight="14540" tabRatio="293" activeTab="0"/>
  </bookViews>
  <sheets>
    <sheet name="Exhaustible Resource Model" sheetId="1" r:id="rId1"/>
  </sheets>
  <definedNames/>
  <calcPr fullCalcOnLoad="1"/>
</workbook>
</file>

<file path=xl/sharedStrings.xml><?xml version="1.0" encoding="utf-8"?>
<sst xmlns="http://schemas.openxmlformats.org/spreadsheetml/2006/main" count="737" uniqueCount="111">
  <si>
    <t>18.e</t>
  </si>
  <si>
    <t>19.c</t>
  </si>
  <si>
    <t>19.d</t>
  </si>
  <si>
    <t>20.a</t>
  </si>
  <si>
    <t>20.b</t>
  </si>
  <si>
    <t>Substituting 18.e into 16 yields the optimal production in period 1:</t>
  </si>
  <si>
    <t>11.a</t>
  </si>
  <si>
    <t>11.b</t>
  </si>
  <si>
    <t>11.c</t>
  </si>
  <si>
    <t>11.d</t>
  </si>
  <si>
    <t>12.a</t>
  </si>
  <si>
    <t>12.b</t>
  </si>
  <si>
    <t>Consider now an increase in the discount rate under positive marginal extraction costs:</t>
  </si>
  <si>
    <t>New Extraction Cost Rate</t>
  </si>
  <si>
    <t>New Discount Rate</t>
  </si>
  <si>
    <t>Exhaustible Resource Case Study Control Panel</t>
  </si>
  <si>
    <t>17.a</t>
  </si>
  <si>
    <t>17.b</t>
  </si>
  <si>
    <t>18.a</t>
  </si>
  <si>
    <t>18.b</t>
  </si>
  <si>
    <t>18.c</t>
  </si>
  <si>
    <t>18.d</t>
  </si>
  <si>
    <t>19.a</t>
  </si>
  <si>
    <t>19.b</t>
  </si>
  <si>
    <r>
      <t xml:space="preserve">  By substituting this value into stock equation 16, we have Q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>:</t>
    </r>
  </si>
  <si>
    <t>other, isolate either unknown quantity in terms of the other, and substitute into the stock identity equation 16</t>
  </si>
  <si>
    <t>We now verify the optimal user cost relationships by substitution the solution values of 18.c and 18.d into 16.a and 16.b:</t>
  </si>
  <si>
    <r>
      <t>extraction cost from the inverse demand functions 14 and 15, i.e., P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>-MEC and P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-MEC</t>
    </r>
  </si>
  <si>
    <t>II.</t>
  </si>
  <si>
    <t>III.</t>
  </si>
  <si>
    <t>I.</t>
  </si>
  <si>
    <t>Consider the following initial market conditions for an exhaustible resource:</t>
  </si>
  <si>
    <t>Version A</t>
  </si>
  <si>
    <t>Version B</t>
  </si>
  <si>
    <t>Initial Discount Rate</t>
  </si>
  <si>
    <t>Initial Discount Rate:</t>
  </si>
  <si>
    <t>Two-Period Competitive Market Model Version B</t>
  </si>
  <si>
    <r>
      <t>extraction cost from the inverse demand functions 1 and 2, i.e., P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>-MEC and P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-MEC</t>
    </r>
  </si>
  <si>
    <r>
      <t xml:space="preserve">demand equation minus the marginal extraction cost equal to the </t>
    </r>
    <r>
      <rPr>
        <b/>
        <sz val="12"/>
        <rFont val="Helv"/>
        <family val="0"/>
      </rPr>
      <t>discounted</t>
    </r>
    <r>
      <rPr>
        <sz val="12"/>
        <rFont val="Helv"/>
        <family val="0"/>
      </rPr>
      <t xml:space="preserve"> terminal demand equation </t>
    </r>
  </si>
  <si>
    <t>5.e</t>
  </si>
  <si>
    <t>Substituting 5.e into 3 yields the optimal production in period 1:</t>
  </si>
  <si>
    <t>6.c</t>
  </si>
  <si>
    <t>6.d</t>
  </si>
  <si>
    <t>We now verify the optimal user cost relationships by substitution the solution values of 6.c and 6.d into 4.a and 4.b:</t>
  </si>
  <si>
    <t xml:space="preserve">   =</t>
  </si>
  <si>
    <t>QED:</t>
  </si>
  <si>
    <t>i.e.</t>
  </si>
  <si>
    <t>6.a</t>
  </si>
  <si>
    <t>6.b</t>
  </si>
  <si>
    <r>
      <t>Q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 =</t>
    </r>
  </si>
  <si>
    <t>Discrete Time Model of Exhaustible Resources Case Study</t>
  </si>
  <si>
    <t xml:space="preserve">Two-Period Competitive Market Model </t>
  </si>
  <si>
    <t>We now verify the optimal user cost relationships by substitution the solution values of 19.c and 19.d into 17.a and 17.b:</t>
  </si>
  <si>
    <t>other, isolate either unknown quantity in terms of the other, and substitute into the stock identity equation10</t>
  </si>
  <si>
    <t>7.a</t>
  </si>
  <si>
    <t>7.b</t>
  </si>
  <si>
    <r>
      <t>Q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 xml:space="preserve"> =</t>
    </r>
  </si>
  <si>
    <r>
      <t>Q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</si>
  <si>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Q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 +</t>
    </r>
  </si>
  <si>
    <r>
      <t xml:space="preserve">  By substituting this value into stock equation 3, we have Q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>:</t>
    </r>
  </si>
  <si>
    <r>
      <t>UC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</si>
  <si>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r>
      <t>Ratio of UC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to UC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>:</t>
    </r>
  </si>
  <si>
    <t>Montclair State University</t>
  </si>
  <si>
    <t>Discrete Time Model of Exhaustible Resources Case Study Solution Tableau</t>
  </si>
  <si>
    <r>
      <t>Q</t>
    </r>
    <r>
      <rPr>
        <b/>
        <vertAlign val="subscript"/>
        <sz val="12"/>
        <rFont val="Helv"/>
        <family val="0"/>
      </rPr>
      <t>0</t>
    </r>
  </si>
  <si>
    <r>
      <t>P</t>
    </r>
    <r>
      <rPr>
        <b/>
        <vertAlign val="subscript"/>
        <sz val="12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</si>
  <si>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2"/>
        <rFont val="Helv"/>
        <family val="0"/>
      </rPr>
      <t>1</t>
    </r>
  </si>
  <si>
    <r>
      <t>Q</t>
    </r>
    <r>
      <rPr>
        <b/>
        <vertAlign val="subscript"/>
        <sz val="12"/>
        <rFont val="Helv"/>
        <family val="0"/>
      </rPr>
      <t>0</t>
    </r>
    <r>
      <rPr>
        <b/>
        <sz val="12"/>
        <rFont val="Helv"/>
        <family val="0"/>
      </rPr>
      <t xml:space="preserve"> + Q</t>
    </r>
    <r>
      <rPr>
        <b/>
        <vertAlign val="subscript"/>
        <sz val="12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</si>
  <si>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P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</si>
  <si>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r>
      <t>Q</t>
    </r>
    <r>
      <rPr>
        <vertAlign val="subscript"/>
        <sz val="18"/>
        <rFont val="Helv"/>
        <family val="0"/>
      </rPr>
      <t>0</t>
    </r>
  </si>
  <si>
    <r>
      <t>Q</t>
    </r>
    <r>
      <rPr>
        <vertAlign val="subscript"/>
        <sz val="18"/>
        <rFont val="Helv"/>
        <family val="0"/>
      </rPr>
      <t>1</t>
    </r>
  </si>
  <si>
    <t>An optimal allocation requires that the user cost rise at the prevailing rate of interest.  To solve, set the initial</t>
  </si>
  <si>
    <t>minus its extraction cost:</t>
  </si>
  <si>
    <r>
      <t>UC</t>
    </r>
    <r>
      <rPr>
        <b/>
        <vertAlign val="subscript"/>
        <sz val="12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</si>
  <si>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UC</t>
    </r>
    <r>
      <rPr>
        <b/>
        <vertAlign val="subscript"/>
        <sz val="12"/>
        <rFont val="Helv"/>
        <family val="0"/>
      </rPr>
      <t>0</t>
    </r>
    <r>
      <rPr>
        <b/>
        <sz val="12"/>
        <rFont val="Helv"/>
        <family val="0"/>
      </rPr>
      <t xml:space="preserve"> =</t>
    </r>
  </si>
  <si>
    <t>Then setting these two expressions equal to each</t>
  </si>
  <si>
    <t>other, isolate either unknown quantity in terms of the other, and substitute into the stock identity equation 3</t>
  </si>
  <si>
    <t>4.a</t>
  </si>
  <si>
    <t>4.b</t>
  </si>
  <si>
    <t>5.a</t>
  </si>
  <si>
    <t>5.b</t>
  </si>
  <si>
    <t>5.c</t>
  </si>
  <si>
    <t>5.d</t>
  </si>
  <si>
    <t xml:space="preserve">       =</t>
  </si>
  <si>
    <t>Quantity of Exhaustible Resource</t>
  </si>
  <si>
    <t>Base Period Demand Intercept</t>
  </si>
  <si>
    <t>Demand Curve Slope</t>
  </si>
  <si>
    <t>Rate of Increase in Demand</t>
  </si>
  <si>
    <t>Discount Rate:</t>
  </si>
  <si>
    <t>P. LeBel</t>
  </si>
  <si>
    <t>© 2005</t>
  </si>
  <si>
    <t>We first have to derive the undiscounted user cost of the exhaustible resource.  To do so, we subtract the marginal</t>
  </si>
  <si>
    <t>(MEC) Marginal Extraction Cost Assumption:</t>
  </si>
  <si>
    <r>
      <t>Q</t>
    </r>
    <r>
      <rPr>
        <b/>
        <vertAlign val="subscript"/>
        <sz val="18"/>
        <rFont val="Helv"/>
        <family val="0"/>
      </rPr>
      <t>0</t>
    </r>
    <r>
      <rPr>
        <b/>
        <vertAlign val="subscript"/>
        <sz val="12"/>
        <rFont val="Helv"/>
        <family val="0"/>
      </rPr>
      <t xml:space="preserve"> </t>
    </r>
  </si>
  <si>
    <r>
      <t>Q</t>
    </r>
    <r>
      <rPr>
        <b/>
        <vertAlign val="subscript"/>
        <sz val="18"/>
        <rFont val="Helv"/>
        <family val="0"/>
      </rPr>
      <t>1</t>
    </r>
    <r>
      <rPr>
        <b/>
        <vertAlign val="subscript"/>
        <sz val="12"/>
        <rFont val="Helv"/>
        <family val="0"/>
      </rPr>
      <t xml:space="preserve"> </t>
    </r>
  </si>
  <si>
    <t>Initial Extraction Cost Rate</t>
  </si>
  <si>
    <t>Now consider the impact of a positive extraction cost:</t>
  </si>
  <si>
    <t>10.a</t>
  </si>
  <si>
    <t>10.b</t>
  </si>
  <si>
    <t>Substituting 10.e into 9 yields the optimal production in period 1:</t>
  </si>
  <si>
    <t xml:space="preserve">11.b </t>
  </si>
  <si>
    <t>12.c</t>
  </si>
  <si>
    <t>12.d</t>
  </si>
  <si>
    <t>13.a</t>
  </si>
  <si>
    <t>13.b</t>
  </si>
  <si>
    <t>10. B</t>
  </si>
  <si>
    <t>11.e</t>
  </si>
  <si>
    <r>
      <t>extraction cost from the inverse demand functions 8 and 9, i.e., P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>-MEC and P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-MEC</t>
    </r>
  </si>
  <si>
    <t>other, isolate either unknown quantity in terms of the other, and substitute into the stock identity equation 10</t>
  </si>
  <si>
    <r>
      <t xml:space="preserve">  By substituting this value into stock equation 10, we have Q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>:</t>
    </r>
  </si>
  <si>
    <t>We now verify the optimal user cost relationships by substitution the solution values of 12.c and 12.d into 11.a and 11.b: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</si>
</sst>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[Red]\(&quot;$&quot;#,##0.00\)"/>
    <numFmt numFmtId="166" formatCode="0.\ "/>
    <numFmt numFmtId="167" formatCode="\x\(0.00\)"/>
    <numFmt numFmtId="168" formatCode="&quot;$&quot;#,##0.00"/>
    <numFmt numFmtId="169" formatCode="#,##0.0000"/>
    <numFmt numFmtId="170" formatCode="\(0.0000"/>
    <numFmt numFmtId="171" formatCode="0.0000\)\x"/>
    <numFmt numFmtId="172" formatCode="\+0.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name val="Apple Chancery"/>
      <family val="0"/>
    </font>
    <font>
      <b/>
      <vertAlign val="subscript"/>
      <sz val="18"/>
      <name val="Helv"/>
      <family val="0"/>
    </font>
    <font>
      <b/>
      <vertAlign val="subscript"/>
      <sz val="12"/>
      <name val="Helv"/>
      <family val="0"/>
    </font>
    <font>
      <vertAlign val="subscript"/>
      <sz val="18"/>
      <name val="Helv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8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0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0" fontId="4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64" fontId="5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0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 horizontal="center" vertical="center"/>
    </xf>
    <xf numFmtId="10" fontId="4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165" fontId="4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2" fontId="4" fillId="0" borderId="16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166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0" fontId="5" fillId="0" borderId="0" xfId="0" applyNumberFormat="1" applyFont="1" applyAlignment="1">
      <alignment horizontal="center"/>
    </xf>
    <xf numFmtId="167" fontId="5" fillId="0" borderId="16" xfId="0" applyNumberFormat="1" applyFont="1" applyBorder="1" applyAlignment="1">
      <alignment horizontal="left"/>
    </xf>
    <xf numFmtId="168" fontId="5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" fontId="4" fillId="0" borderId="15" xfId="0" applyNumberFormat="1" applyFont="1" applyBorder="1" applyAlignment="1">
      <alignment vertical="center"/>
    </xf>
    <xf numFmtId="170" fontId="4" fillId="0" borderId="15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172" fontId="5" fillId="0" borderId="15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right"/>
    </xf>
    <xf numFmtId="168" fontId="4" fillId="0" borderId="27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164" fontId="6" fillId="0" borderId="21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166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64" fontId="5" fillId="0" borderId="31" xfId="0" applyNumberFormat="1" applyFont="1" applyBorder="1" applyAlignment="1">
      <alignment/>
    </xf>
    <xf numFmtId="0" fontId="6" fillId="0" borderId="2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tabSelected="1" workbookViewId="0" topLeftCell="A1">
      <selection activeCell="A3" sqref="A3"/>
    </sheetView>
  </sheetViews>
  <sheetFormatPr defaultColWidth="11.00390625" defaultRowHeight="15" customHeight="1"/>
  <cols>
    <col min="1" max="1" width="4.25390625" style="2" customWidth="1"/>
    <col min="2" max="2" width="4.00390625" style="45" customWidth="1"/>
    <col min="3" max="3" width="5.75390625" style="46" customWidth="1"/>
    <col min="4" max="4" width="8.00390625" style="4" customWidth="1"/>
    <col min="5" max="5" width="11.625" style="4" customWidth="1"/>
    <col min="6" max="6" width="11.125" style="3" customWidth="1"/>
    <col min="7" max="7" width="9.125" style="3" customWidth="1"/>
    <col min="8" max="8" width="9.625" style="5" customWidth="1"/>
    <col min="9" max="9" width="8.375" style="3" customWidth="1"/>
    <col min="10" max="10" width="11.625" style="3" customWidth="1"/>
    <col min="11" max="11" width="7.625" style="3" customWidth="1"/>
    <col min="12" max="12" width="7.00390625" style="3" customWidth="1"/>
    <col min="13" max="13" width="6.125" style="3" customWidth="1"/>
    <col min="14" max="14" width="7.625" style="3" hidden="1" customWidth="1"/>
    <col min="15" max="15" width="5.625" style="3" hidden="1" customWidth="1"/>
    <col min="16" max="16" width="7.00390625" style="3" hidden="1" customWidth="1"/>
    <col min="17" max="17" width="9.625" style="3" hidden="1" customWidth="1"/>
    <col min="18" max="18" width="8.75390625" style="3" hidden="1" customWidth="1"/>
    <col min="19" max="19" width="8.125" style="3" hidden="1" customWidth="1"/>
    <col min="20" max="20" width="8.625" style="3" hidden="1" customWidth="1"/>
    <col min="21" max="21" width="8.125" style="3" hidden="1" customWidth="1"/>
    <col min="22" max="23" width="7.875" style="3" hidden="1" customWidth="1"/>
    <col min="24" max="25" width="9.00390625" style="3" hidden="1" customWidth="1"/>
    <col min="26" max="28" width="0" style="3" hidden="1" customWidth="1"/>
    <col min="29" max="16384" width="10.75390625" style="3" customWidth="1"/>
  </cols>
  <sheetData>
    <row r="1" spans="5:22" ht="22.5" customHeight="1" thickBot="1">
      <c r="E1" s="9"/>
      <c r="G1" s="42" t="s">
        <v>62</v>
      </c>
      <c r="H1" s="3"/>
      <c r="I1" s="5"/>
      <c r="N1" s="2"/>
      <c r="O1" s="45"/>
      <c r="P1" s="46"/>
      <c r="Q1" s="4"/>
      <c r="R1" s="9"/>
      <c r="T1" s="42" t="s">
        <v>62</v>
      </c>
      <c r="V1" s="5"/>
    </row>
    <row r="2" spans="4:24" ht="18.75" customHeight="1" thickBot="1">
      <c r="D2" s="47"/>
      <c r="E2" s="44"/>
      <c r="F2" s="39"/>
      <c r="G2" s="38" t="s">
        <v>50</v>
      </c>
      <c r="H2" s="39"/>
      <c r="I2" s="40"/>
      <c r="J2" s="41"/>
      <c r="N2" s="2"/>
      <c r="O2" s="45"/>
      <c r="P2" s="102"/>
      <c r="Q2" s="39"/>
      <c r="R2" s="44"/>
      <c r="S2" s="39"/>
      <c r="T2" s="38" t="s">
        <v>63</v>
      </c>
      <c r="U2" s="39"/>
      <c r="V2" s="40"/>
      <c r="W2" s="39"/>
      <c r="X2" s="41"/>
    </row>
    <row r="3" spans="2:25" ht="18.75" customHeight="1" thickBot="1">
      <c r="B3" s="45" t="s">
        <v>90</v>
      </c>
      <c r="C3" s="1"/>
      <c r="E3" s="56"/>
      <c r="F3" s="57"/>
      <c r="G3" s="58" t="s">
        <v>51</v>
      </c>
      <c r="H3" s="59"/>
      <c r="I3" s="60"/>
      <c r="L3" s="6" t="s">
        <v>89</v>
      </c>
      <c r="N3" s="2"/>
      <c r="O3" s="45" t="s">
        <v>90</v>
      </c>
      <c r="P3" s="1"/>
      <c r="Q3" s="4"/>
      <c r="R3" s="97"/>
      <c r="S3" s="98"/>
      <c r="T3" s="99" t="s">
        <v>36</v>
      </c>
      <c r="U3" s="100"/>
      <c r="V3" s="101"/>
      <c r="Y3" s="6" t="s">
        <v>89</v>
      </c>
    </row>
    <row r="4" spans="1:21" ht="18.75" customHeight="1" thickBot="1">
      <c r="A4" s="6" t="s">
        <v>30</v>
      </c>
      <c r="C4" s="1" t="s">
        <v>31</v>
      </c>
      <c r="D4" s="7"/>
      <c r="E4" s="3"/>
      <c r="N4" s="6" t="s">
        <v>30</v>
      </c>
      <c r="O4" s="45"/>
      <c r="P4" s="1" t="s">
        <v>31</v>
      </c>
      <c r="Q4" s="7"/>
      <c r="U4" s="5"/>
    </row>
    <row r="5" spans="2:34" ht="18.75" customHeight="1" thickBot="1">
      <c r="B5" s="45">
        <v>1</v>
      </c>
      <c r="C5" s="51" t="s">
        <v>68</v>
      </c>
      <c r="D5" s="29">
        <f>$AG$8</f>
        <v>60</v>
      </c>
      <c r="E5" s="10">
        <f>$AG$9</f>
        <v>-0.06</v>
      </c>
      <c r="F5" s="50" t="s">
        <v>64</v>
      </c>
      <c r="H5" s="3"/>
      <c r="K5" s="6" t="s">
        <v>88</v>
      </c>
      <c r="L5" s="43">
        <f>$AG$11</f>
        <v>0.1</v>
      </c>
      <c r="N5" s="2"/>
      <c r="O5" s="45">
        <v>1</v>
      </c>
      <c r="P5" s="51" t="s">
        <v>68</v>
      </c>
      <c r="Q5" s="29">
        <f>$AH$8</f>
        <v>20</v>
      </c>
      <c r="R5" s="10">
        <f>$AH$9</f>
        <v>-0.04</v>
      </c>
      <c r="S5" s="50" t="s">
        <v>64</v>
      </c>
      <c r="X5" s="6" t="s">
        <v>35</v>
      </c>
      <c r="Y5" s="43">
        <f>$AH$11</f>
        <v>0.1</v>
      </c>
      <c r="AD5" s="96"/>
      <c r="AE5" s="44"/>
      <c r="AF5" s="38" t="s">
        <v>15</v>
      </c>
      <c r="AG5" s="39"/>
      <c r="AH5" s="41"/>
    </row>
    <row r="6" spans="2:34" ht="18.75" customHeight="1" thickBot="1">
      <c r="B6" s="45">
        <v>2</v>
      </c>
      <c r="C6" s="52" t="s">
        <v>65</v>
      </c>
      <c r="D6" s="30">
        <f>$AG$8*(1+$AG$10)</f>
        <v>60</v>
      </c>
      <c r="E6" s="11">
        <f>$AG$9</f>
        <v>-0.06</v>
      </c>
      <c r="F6" s="12" t="s">
        <v>66</v>
      </c>
      <c r="H6" s="3"/>
      <c r="I6" s="5"/>
      <c r="K6" s="6" t="s">
        <v>92</v>
      </c>
      <c r="L6" s="49">
        <f>AG12</f>
        <v>0</v>
      </c>
      <c r="N6" s="2"/>
      <c r="O6" s="45">
        <v>2</v>
      </c>
      <c r="P6" s="52" t="s">
        <v>65</v>
      </c>
      <c r="Q6" s="30">
        <f>$AH$8*(1+$AH$10)</f>
        <v>20</v>
      </c>
      <c r="R6" s="11">
        <f>$AH$9</f>
        <v>-0.04</v>
      </c>
      <c r="S6" s="12" t="s">
        <v>66</v>
      </c>
      <c r="V6" s="5"/>
      <c r="X6" s="6" t="s">
        <v>92</v>
      </c>
      <c r="Y6" s="49">
        <f>$AH$12</f>
        <v>0</v>
      </c>
      <c r="AD6" s="8"/>
      <c r="AE6" s="4"/>
      <c r="AF6" s="4"/>
      <c r="AG6" s="7" t="s">
        <v>32</v>
      </c>
      <c r="AH6" s="7" t="s">
        <v>33</v>
      </c>
    </row>
    <row r="7" spans="2:34" ht="18.75" customHeight="1" thickBot="1">
      <c r="B7" s="45">
        <v>3</v>
      </c>
      <c r="C7" s="54"/>
      <c r="D7" s="36" t="s">
        <v>67</v>
      </c>
      <c r="E7" s="55">
        <f>$AG$7</f>
        <v>180</v>
      </c>
      <c r="F7" s="4"/>
      <c r="H7" s="3"/>
      <c r="I7" s="5"/>
      <c r="N7" s="2"/>
      <c r="O7" s="45">
        <v>3</v>
      </c>
      <c r="P7" s="54"/>
      <c r="Q7" s="36" t="s">
        <v>67</v>
      </c>
      <c r="R7" s="55">
        <f>$AH$7</f>
        <v>200</v>
      </c>
      <c r="S7" s="4"/>
      <c r="V7" s="5"/>
      <c r="AD7" s="16"/>
      <c r="AE7" s="13"/>
      <c r="AF7" s="17" t="s">
        <v>84</v>
      </c>
      <c r="AG7" s="32">
        <v>180</v>
      </c>
      <c r="AH7" s="33">
        <v>200</v>
      </c>
    </row>
    <row r="8" spans="2:34" ht="18.75" customHeight="1">
      <c r="B8" s="45">
        <v>4</v>
      </c>
      <c r="C8" s="70" t="s">
        <v>91</v>
      </c>
      <c r="D8" s="71"/>
      <c r="E8" s="72"/>
      <c r="F8" s="4"/>
      <c r="H8" s="3"/>
      <c r="I8" s="5"/>
      <c r="N8" s="2"/>
      <c r="O8" s="45">
        <v>4</v>
      </c>
      <c r="P8" s="70" t="s">
        <v>91</v>
      </c>
      <c r="Q8" s="71"/>
      <c r="R8" s="72"/>
      <c r="S8" s="4"/>
      <c r="V8" s="5"/>
      <c r="AD8" s="24"/>
      <c r="AE8" s="25"/>
      <c r="AF8" s="26" t="s">
        <v>85</v>
      </c>
      <c r="AG8" s="27">
        <v>60</v>
      </c>
      <c r="AH8" s="27">
        <v>20</v>
      </c>
    </row>
    <row r="9" spans="3:34" ht="18.75" customHeight="1" thickBot="1">
      <c r="C9" s="70" t="s">
        <v>37</v>
      </c>
      <c r="D9" s="71"/>
      <c r="E9" s="72"/>
      <c r="F9" s="4"/>
      <c r="H9" s="3"/>
      <c r="I9" s="5"/>
      <c r="N9" s="2"/>
      <c r="O9" s="45"/>
      <c r="P9" s="70" t="s">
        <v>37</v>
      </c>
      <c r="Q9" s="71"/>
      <c r="R9" s="72"/>
      <c r="S9" s="4"/>
      <c r="V9" s="5"/>
      <c r="AD9" s="24"/>
      <c r="AE9" s="25"/>
      <c r="AF9" s="26" t="s">
        <v>86</v>
      </c>
      <c r="AG9" s="28">
        <v>-0.06</v>
      </c>
      <c r="AH9" s="28">
        <v>-0.04</v>
      </c>
    </row>
    <row r="10" spans="3:34" ht="18.75" customHeight="1" thickBot="1">
      <c r="C10" s="74" t="s">
        <v>77</v>
      </c>
      <c r="D10" s="53" t="s">
        <v>74</v>
      </c>
      <c r="E10" s="75"/>
      <c r="F10" s="76"/>
      <c r="G10" s="77"/>
      <c r="H10" s="73" t="s">
        <v>93</v>
      </c>
      <c r="I10" s="5"/>
      <c r="N10" s="2"/>
      <c r="O10" s="45"/>
      <c r="P10" s="74" t="s">
        <v>77</v>
      </c>
      <c r="Q10" s="53" t="s">
        <v>74</v>
      </c>
      <c r="R10" s="75">
        <f>$Q$5</f>
        <v>20</v>
      </c>
      <c r="S10" s="76">
        <f>$R$5</f>
        <v>-0.04</v>
      </c>
      <c r="T10" s="77">
        <f>$Y$6</f>
        <v>0</v>
      </c>
      <c r="U10" s="73" t="s">
        <v>93</v>
      </c>
      <c r="V10" s="5"/>
      <c r="AD10" s="18"/>
      <c r="AE10" s="14"/>
      <c r="AF10" s="19" t="s">
        <v>87</v>
      </c>
      <c r="AG10" s="23">
        <v>0</v>
      </c>
      <c r="AH10" s="20">
        <v>0</v>
      </c>
    </row>
    <row r="11" spans="3:34" ht="18.75" customHeight="1" thickBot="1">
      <c r="C11" s="74" t="s">
        <v>78</v>
      </c>
      <c r="D11" s="53" t="s">
        <v>73</v>
      </c>
      <c r="E11" s="75"/>
      <c r="F11" s="76"/>
      <c r="G11" s="77"/>
      <c r="H11" s="73" t="s">
        <v>94</v>
      </c>
      <c r="I11" s="5"/>
      <c r="N11" s="2"/>
      <c r="O11" s="45"/>
      <c r="P11" s="74" t="s">
        <v>78</v>
      </c>
      <c r="Q11" s="53" t="s">
        <v>73</v>
      </c>
      <c r="R11" s="75">
        <f>$Q$6</f>
        <v>20</v>
      </c>
      <c r="S11" s="76">
        <f>$R$6</f>
        <v>-0.04</v>
      </c>
      <c r="T11" s="77">
        <f>$Y$6</f>
        <v>0</v>
      </c>
      <c r="U11" s="73" t="s">
        <v>94</v>
      </c>
      <c r="V11" s="5"/>
      <c r="AD11" s="18"/>
      <c r="AE11" s="14"/>
      <c r="AF11" s="19" t="s">
        <v>34</v>
      </c>
      <c r="AG11" s="23">
        <v>0.1</v>
      </c>
      <c r="AH11" s="20">
        <v>0.1</v>
      </c>
    </row>
    <row r="12" spans="2:34" ht="18.75" customHeight="1" thickBot="1">
      <c r="B12" s="45">
        <v>5</v>
      </c>
      <c r="C12" s="46" t="s">
        <v>71</v>
      </c>
      <c r="D12" s="31"/>
      <c r="N12" s="2"/>
      <c r="O12" s="45">
        <v>5</v>
      </c>
      <c r="P12" s="46" t="s">
        <v>71</v>
      </c>
      <c r="Q12" s="31"/>
      <c r="R12" s="4"/>
      <c r="U12" s="5"/>
      <c r="AD12" s="21"/>
      <c r="AE12" s="15"/>
      <c r="AF12" s="22" t="s">
        <v>95</v>
      </c>
      <c r="AG12" s="81">
        <v>0</v>
      </c>
      <c r="AH12" s="82">
        <v>0</v>
      </c>
    </row>
    <row r="13" spans="1:34" ht="18.75" customHeight="1">
      <c r="A13" s="3"/>
      <c r="C13" s="46" t="s">
        <v>38</v>
      </c>
      <c r="D13" s="3"/>
      <c r="E13" s="3"/>
      <c r="H13" s="3"/>
      <c r="O13" s="45"/>
      <c r="P13" s="46" t="s">
        <v>38</v>
      </c>
      <c r="AD13" s="89"/>
      <c r="AE13" s="89"/>
      <c r="AF13" s="90" t="s">
        <v>13</v>
      </c>
      <c r="AG13" s="91">
        <v>0.04</v>
      </c>
      <c r="AH13" s="91">
        <v>0.1</v>
      </c>
    </row>
    <row r="14" spans="1:34" ht="18.75" customHeight="1" thickBot="1">
      <c r="A14" s="3"/>
      <c r="C14" s="46" t="s">
        <v>72</v>
      </c>
      <c r="D14" s="3"/>
      <c r="E14" s="3"/>
      <c r="H14" s="3"/>
      <c r="O14" s="45"/>
      <c r="P14" s="46" t="s">
        <v>72</v>
      </c>
      <c r="AD14" s="93"/>
      <c r="AE14" s="94"/>
      <c r="AF14" s="95" t="s">
        <v>14</v>
      </c>
      <c r="AG14" s="92">
        <v>0.14</v>
      </c>
      <c r="AH14" s="92">
        <v>0.15</v>
      </c>
    </row>
    <row r="15" spans="1:20" ht="18.75" customHeight="1" thickBot="1">
      <c r="A15" s="3"/>
      <c r="C15" s="2" t="s">
        <v>79</v>
      </c>
      <c r="D15" s="53" t="s">
        <v>74</v>
      </c>
      <c r="E15" s="34"/>
      <c r="F15" s="34"/>
      <c r="G15" s="48" t="s">
        <v>69</v>
      </c>
      <c r="H15" s="3"/>
      <c r="O15" s="45"/>
      <c r="P15" s="2" t="s">
        <v>79</v>
      </c>
      <c r="Q15" s="53" t="s">
        <v>74</v>
      </c>
      <c r="R15" s="34">
        <f>$Q$5</f>
        <v>20</v>
      </c>
      <c r="S15" s="34">
        <f>($S$10-$T$10)</f>
        <v>-0.04</v>
      </c>
      <c r="T15" s="48" t="s">
        <v>69</v>
      </c>
    </row>
    <row r="16" spans="1:21" ht="18.75" customHeight="1" thickBot="1">
      <c r="A16" s="3"/>
      <c r="C16" s="2" t="s">
        <v>80</v>
      </c>
      <c r="D16" s="53" t="s">
        <v>73</v>
      </c>
      <c r="E16" s="34"/>
      <c r="F16" s="34"/>
      <c r="G16" s="48" t="s">
        <v>70</v>
      </c>
      <c r="H16" s="3" t="s">
        <v>75</v>
      </c>
      <c r="O16" s="45"/>
      <c r="P16" s="2" t="s">
        <v>80</v>
      </c>
      <c r="Q16" s="53" t="s">
        <v>73</v>
      </c>
      <c r="R16" s="34">
        <f>$Q$6/(1+$Y$5)</f>
        <v>18.18181818181818</v>
      </c>
      <c r="S16" s="34">
        <f>($S$11-$T$11)/(1+$Y$5)</f>
        <v>-0.03636363636363636</v>
      </c>
      <c r="T16" s="48" t="s">
        <v>70</v>
      </c>
      <c r="U16" s="3" t="s">
        <v>75</v>
      </c>
    </row>
    <row r="17" spans="1:16" ht="18.75" customHeight="1" thickBot="1">
      <c r="A17" s="3"/>
      <c r="C17" s="46" t="s">
        <v>76</v>
      </c>
      <c r="D17" s="3"/>
      <c r="E17" s="3"/>
      <c r="H17" s="3"/>
      <c r="O17" s="45"/>
      <c r="P17" s="46" t="s">
        <v>76</v>
      </c>
    </row>
    <row r="18" spans="1:21" ht="18.75" customHeight="1" thickBot="1">
      <c r="A18" s="3"/>
      <c r="C18" s="2" t="s">
        <v>81</v>
      </c>
      <c r="D18" s="37"/>
      <c r="E18" s="34"/>
      <c r="F18" s="65" t="s">
        <v>56</v>
      </c>
      <c r="G18" s="34"/>
      <c r="H18" s="48" t="s">
        <v>70</v>
      </c>
      <c r="O18" s="45"/>
      <c r="P18" s="2" t="s">
        <v>81</v>
      </c>
      <c r="Q18" s="37">
        <f>R15-R16</f>
        <v>1.8181818181818201</v>
      </c>
      <c r="R18" s="34">
        <f>S15</f>
        <v>-0.04</v>
      </c>
      <c r="S18" s="65" t="s">
        <v>56</v>
      </c>
      <c r="T18" s="34">
        <f>S16</f>
        <v>-0.03636363636363636</v>
      </c>
      <c r="U18" s="48" t="s">
        <v>70</v>
      </c>
    </row>
    <row r="19" spans="1:21" ht="18.75" customHeight="1" thickBot="1">
      <c r="A19" s="3"/>
      <c r="C19" s="2" t="s">
        <v>82</v>
      </c>
      <c r="D19" s="37"/>
      <c r="E19" s="78"/>
      <c r="F19" s="65" t="s">
        <v>57</v>
      </c>
      <c r="G19" s="34"/>
      <c r="H19" s="48" t="s">
        <v>69</v>
      </c>
      <c r="O19" s="45"/>
      <c r="P19" s="2" t="s">
        <v>82</v>
      </c>
      <c r="Q19" s="37">
        <f>Q18</f>
        <v>1.8181818181818201</v>
      </c>
      <c r="R19" s="78">
        <f>-T18</f>
        <v>0.03636363636363636</v>
      </c>
      <c r="S19" s="65" t="s">
        <v>57</v>
      </c>
      <c r="T19" s="34">
        <f>-R18</f>
        <v>0.04</v>
      </c>
      <c r="U19" s="48" t="s">
        <v>69</v>
      </c>
    </row>
    <row r="20" spans="1:21" ht="18.75" customHeight="1" thickBot="1">
      <c r="A20" s="3"/>
      <c r="C20" s="2" t="s">
        <v>39</v>
      </c>
      <c r="D20" s="37"/>
      <c r="E20" s="78"/>
      <c r="F20" s="65" t="s">
        <v>57</v>
      </c>
      <c r="G20" s="34"/>
      <c r="H20" s="48" t="s">
        <v>69</v>
      </c>
      <c r="O20" s="45"/>
      <c r="P20" s="2" t="s">
        <v>39</v>
      </c>
      <c r="Q20" s="37">
        <f>Q19/T19</f>
        <v>45.4545454545455</v>
      </c>
      <c r="R20" s="78">
        <f>R19/T19</f>
        <v>0.9090909090909091</v>
      </c>
      <c r="S20" s="65" t="s">
        <v>57</v>
      </c>
      <c r="T20" s="34">
        <v>1</v>
      </c>
      <c r="U20" s="48" t="s">
        <v>69</v>
      </c>
    </row>
    <row r="21" spans="1:16" ht="18.75" customHeight="1" thickBot="1">
      <c r="A21" s="3"/>
      <c r="B21" s="45">
        <v>6</v>
      </c>
      <c r="C21" s="46" t="s">
        <v>40</v>
      </c>
      <c r="D21" s="3"/>
      <c r="E21" s="3"/>
      <c r="H21" s="3"/>
      <c r="O21" s="45">
        <v>6</v>
      </c>
      <c r="P21" s="46" t="s">
        <v>40</v>
      </c>
    </row>
    <row r="22" spans="1:21" ht="18.75" customHeight="1" thickBot="1">
      <c r="A22" s="3"/>
      <c r="C22" s="2" t="s">
        <v>47</v>
      </c>
      <c r="D22" s="37"/>
      <c r="E22" s="78"/>
      <c r="F22" s="65" t="s">
        <v>58</v>
      </c>
      <c r="G22" s="65" t="s">
        <v>49</v>
      </c>
      <c r="H22" s="66"/>
      <c r="O22" s="45"/>
      <c r="P22" s="2" t="s">
        <v>47</v>
      </c>
      <c r="Q22" s="37">
        <f>Q20</f>
        <v>45.4545454545455</v>
      </c>
      <c r="R22" s="78">
        <f>R20</f>
        <v>0.9090909090909091</v>
      </c>
      <c r="S22" s="65" t="s">
        <v>58</v>
      </c>
      <c r="T22" s="65" t="s">
        <v>49</v>
      </c>
      <c r="U22" s="66">
        <f>R7</f>
        <v>200</v>
      </c>
    </row>
    <row r="23" spans="1:20" ht="18.75" customHeight="1" thickBot="1">
      <c r="A23" s="3"/>
      <c r="C23" s="2" t="s">
        <v>48</v>
      </c>
      <c r="D23" s="37"/>
      <c r="E23" s="65" t="s">
        <v>57</v>
      </c>
      <c r="F23" s="61"/>
      <c r="G23" s="35"/>
      <c r="H23" s="3"/>
      <c r="O23" s="45"/>
      <c r="P23" s="2" t="s">
        <v>48</v>
      </c>
      <c r="Q23" s="37">
        <f>1+R22</f>
        <v>1.9090909090909092</v>
      </c>
      <c r="R23" s="65" t="s">
        <v>57</v>
      </c>
      <c r="S23" s="61">
        <f>U22</f>
        <v>200</v>
      </c>
      <c r="T23" s="35">
        <f>-Q22</f>
        <v>-45.4545454545455</v>
      </c>
    </row>
    <row r="24" spans="1:20" ht="18.75" customHeight="1" thickBot="1">
      <c r="A24" s="3"/>
      <c r="C24" s="2" t="s">
        <v>41</v>
      </c>
      <c r="D24" s="37"/>
      <c r="E24" s="65" t="s">
        <v>57</v>
      </c>
      <c r="F24" s="55"/>
      <c r="G24" s="3" t="s">
        <v>59</v>
      </c>
      <c r="H24" s="3"/>
      <c r="O24" s="45"/>
      <c r="P24" s="2" t="s">
        <v>41</v>
      </c>
      <c r="Q24" s="37">
        <f>Q23/Q23</f>
        <v>1</v>
      </c>
      <c r="R24" s="65" t="s">
        <v>57</v>
      </c>
      <c r="S24" s="55">
        <f>(S23+T23)/Q23</f>
        <v>80.95238095238092</v>
      </c>
      <c r="T24" s="3" t="s">
        <v>59</v>
      </c>
    </row>
    <row r="25" spans="1:23" ht="18.75" customHeight="1" thickBot="1">
      <c r="A25" s="3"/>
      <c r="C25" s="2" t="s">
        <v>42</v>
      </c>
      <c r="D25" s="37"/>
      <c r="E25" s="65" t="s">
        <v>56</v>
      </c>
      <c r="F25" s="61"/>
      <c r="G25" s="67"/>
      <c r="H25" s="3" t="s">
        <v>83</v>
      </c>
      <c r="I25" s="69"/>
      <c r="J25" s="68"/>
      <c r="O25" s="45"/>
      <c r="P25" s="2" t="s">
        <v>42</v>
      </c>
      <c r="Q25" s="37">
        <v>1</v>
      </c>
      <c r="R25" s="65" t="s">
        <v>56</v>
      </c>
      <c r="S25" s="61">
        <f>R7</f>
        <v>200</v>
      </c>
      <c r="T25" s="67">
        <f>-S24</f>
        <v>-80.95238095238092</v>
      </c>
      <c r="U25" s="3" t="s">
        <v>83</v>
      </c>
      <c r="V25" s="69">
        <f>S25+T25</f>
        <v>119.04761904761908</v>
      </c>
      <c r="W25" s="68"/>
    </row>
    <row r="26" spans="1:16" ht="18.75" customHeight="1" thickBot="1">
      <c r="A26" s="3"/>
      <c r="B26" s="45">
        <v>7</v>
      </c>
      <c r="C26" s="46" t="s">
        <v>43</v>
      </c>
      <c r="D26" s="3"/>
      <c r="E26" s="3"/>
      <c r="H26" s="3"/>
      <c r="O26" s="45">
        <v>7</v>
      </c>
      <c r="P26" s="46" t="s">
        <v>43</v>
      </c>
    </row>
    <row r="27" spans="1:25" ht="18.75" customHeight="1" thickBot="1">
      <c r="A27" s="3"/>
      <c r="C27" s="2" t="s">
        <v>47</v>
      </c>
      <c r="D27" s="53" t="s">
        <v>60</v>
      </c>
      <c r="E27" s="34"/>
      <c r="F27" s="34"/>
      <c r="G27" s="63"/>
      <c r="H27" s="8" t="s">
        <v>44</v>
      </c>
      <c r="I27" s="64"/>
      <c r="J27" s="3" t="s">
        <v>61</v>
      </c>
      <c r="L27" s="8" t="s">
        <v>45</v>
      </c>
      <c r="O27" s="45"/>
      <c r="P27" s="2" t="s">
        <v>54</v>
      </c>
      <c r="Q27" s="53" t="s">
        <v>60</v>
      </c>
      <c r="R27" s="34">
        <f>Q5</f>
        <v>20</v>
      </c>
      <c r="S27" s="34">
        <f>S10-T10</f>
        <v>-0.04</v>
      </c>
      <c r="T27" s="63">
        <f>V25</f>
        <v>119.04761904761908</v>
      </c>
      <c r="U27" s="8" t="s">
        <v>44</v>
      </c>
      <c r="V27" s="64">
        <f>R27+(S27*T27)</f>
        <v>15.238095238095237</v>
      </c>
      <c r="W27" s="3" t="s">
        <v>61</v>
      </c>
      <c r="Y27" s="8" t="s">
        <v>45</v>
      </c>
    </row>
    <row r="28" spans="3:25" ht="18.75" customHeight="1" thickBot="1">
      <c r="C28" s="2" t="s">
        <v>48</v>
      </c>
      <c r="D28" s="53" t="s">
        <v>73</v>
      </c>
      <c r="E28" s="34"/>
      <c r="F28" s="34"/>
      <c r="G28" s="63"/>
      <c r="H28" s="62" t="s">
        <v>44</v>
      </c>
      <c r="I28" s="64"/>
      <c r="J28" s="79"/>
      <c r="K28" s="8" t="s">
        <v>46</v>
      </c>
      <c r="L28" s="80"/>
      <c r="N28" s="2"/>
      <c r="O28" s="45"/>
      <c r="P28" s="2" t="s">
        <v>55</v>
      </c>
      <c r="Q28" s="53" t="s">
        <v>73</v>
      </c>
      <c r="R28" s="34">
        <f>Q6</f>
        <v>20</v>
      </c>
      <c r="S28" s="34">
        <f>S11-T11</f>
        <v>-0.04</v>
      </c>
      <c r="T28" s="63">
        <f>S24</f>
        <v>80.95238095238092</v>
      </c>
      <c r="U28" s="62" t="s">
        <v>44</v>
      </c>
      <c r="V28" s="64">
        <f>R28+(S28*T28)</f>
        <v>16.761904761904763</v>
      </c>
      <c r="W28" s="79">
        <f>V28/V27</f>
        <v>1.1</v>
      </c>
      <c r="X28" s="8" t="s">
        <v>46</v>
      </c>
      <c r="Y28" s="80">
        <f>W28-1</f>
        <v>0.10000000000000009</v>
      </c>
    </row>
    <row r="29" spans="1:25" ht="18.75" customHeight="1" thickBot="1">
      <c r="A29" s="6" t="s">
        <v>28</v>
      </c>
      <c r="C29" s="1" t="s">
        <v>96</v>
      </c>
      <c r="D29" s="83"/>
      <c r="E29" s="84"/>
      <c r="F29" s="84"/>
      <c r="G29" s="85"/>
      <c r="H29" s="62"/>
      <c r="I29" s="86"/>
      <c r="J29" s="87"/>
      <c r="K29" s="8"/>
      <c r="L29" s="88"/>
      <c r="N29" s="6" t="s">
        <v>28</v>
      </c>
      <c r="O29" s="45"/>
      <c r="P29" s="1" t="s">
        <v>96</v>
      </c>
      <c r="Q29" s="83"/>
      <c r="R29" s="84"/>
      <c r="S29" s="84"/>
      <c r="T29" s="85"/>
      <c r="U29" s="62"/>
      <c r="V29" s="86"/>
      <c r="W29" s="87"/>
      <c r="X29" s="8"/>
      <c r="Y29" s="88"/>
    </row>
    <row r="30" spans="2:25" ht="18.75" customHeight="1" thickBot="1">
      <c r="B30" s="45">
        <v>8</v>
      </c>
      <c r="C30" s="51" t="s">
        <v>68</v>
      </c>
      <c r="D30" s="29">
        <f>$AG$8</f>
        <v>60</v>
      </c>
      <c r="E30" s="10">
        <f>$AG$9</f>
        <v>-0.06</v>
      </c>
      <c r="F30" s="50" t="s">
        <v>64</v>
      </c>
      <c r="H30" s="3"/>
      <c r="K30" s="6" t="s">
        <v>88</v>
      </c>
      <c r="L30" s="43">
        <f>$AG$11</f>
        <v>0.1</v>
      </c>
      <c r="N30" s="2"/>
      <c r="O30" s="45">
        <v>8</v>
      </c>
      <c r="P30" s="51" t="s">
        <v>68</v>
      </c>
      <c r="Q30" s="29">
        <f>$AH$8</f>
        <v>20</v>
      </c>
      <c r="R30" s="10">
        <f>$AH$9</f>
        <v>-0.04</v>
      </c>
      <c r="S30" s="50" t="s">
        <v>64</v>
      </c>
      <c r="X30" s="6" t="s">
        <v>88</v>
      </c>
      <c r="Y30" s="43">
        <f>$AH$11</f>
        <v>0.1</v>
      </c>
    </row>
    <row r="31" spans="2:25" ht="18.75" customHeight="1" thickBot="1">
      <c r="B31" s="45">
        <v>9</v>
      </c>
      <c r="C31" s="52" t="s">
        <v>65</v>
      </c>
      <c r="D31" s="30">
        <f>$AG$8*(1+$AG$10)</f>
        <v>60</v>
      </c>
      <c r="E31" s="11">
        <f>$AG$9</f>
        <v>-0.06</v>
      </c>
      <c r="F31" s="12" t="s">
        <v>66</v>
      </c>
      <c r="H31" s="3"/>
      <c r="I31" s="5"/>
      <c r="K31" s="6" t="s">
        <v>92</v>
      </c>
      <c r="L31" s="49">
        <f>$AG$13</f>
        <v>0.04</v>
      </c>
      <c r="N31" s="2"/>
      <c r="O31" s="45">
        <v>9</v>
      </c>
      <c r="P31" s="52" t="s">
        <v>65</v>
      </c>
      <c r="Q31" s="30">
        <f>$AH$8*(1+$AH$10)</f>
        <v>20</v>
      </c>
      <c r="R31" s="11">
        <f>$AH$9</f>
        <v>-0.04</v>
      </c>
      <c r="S31" s="12" t="s">
        <v>66</v>
      </c>
      <c r="V31" s="5"/>
      <c r="X31" s="6" t="s">
        <v>92</v>
      </c>
      <c r="Y31" s="49">
        <f>$AH$13</f>
        <v>0.1</v>
      </c>
    </row>
    <row r="32" spans="2:22" ht="18.75" customHeight="1" thickBot="1">
      <c r="B32" s="45">
        <v>10</v>
      </c>
      <c r="C32" s="54"/>
      <c r="D32" s="36" t="s">
        <v>67</v>
      </c>
      <c r="E32" s="55">
        <f>$AG$7</f>
        <v>180</v>
      </c>
      <c r="F32" s="4"/>
      <c r="H32" s="3"/>
      <c r="I32" s="5"/>
      <c r="N32" s="2"/>
      <c r="O32" s="45">
        <v>10</v>
      </c>
      <c r="P32" s="54"/>
      <c r="Q32" s="36" t="s">
        <v>67</v>
      </c>
      <c r="R32" s="55">
        <f>$AH$7</f>
        <v>200</v>
      </c>
      <c r="S32" s="4"/>
      <c r="V32" s="5"/>
    </row>
    <row r="33" spans="3:22" ht="18.75" customHeight="1">
      <c r="C33" s="70" t="s">
        <v>91</v>
      </c>
      <c r="D33" s="71"/>
      <c r="E33" s="72"/>
      <c r="F33" s="4"/>
      <c r="H33" s="3"/>
      <c r="I33" s="5"/>
      <c r="N33" s="2"/>
      <c r="O33" s="45"/>
      <c r="P33" s="70" t="s">
        <v>91</v>
      </c>
      <c r="Q33" s="71"/>
      <c r="R33" s="72"/>
      <c r="S33" s="4"/>
      <c r="V33" s="5"/>
    </row>
    <row r="34" spans="3:22" ht="18.75" customHeight="1" thickBot="1">
      <c r="C34" s="70" t="s">
        <v>107</v>
      </c>
      <c r="D34" s="71"/>
      <c r="E34" s="72"/>
      <c r="F34" s="4"/>
      <c r="H34" s="3"/>
      <c r="I34" s="5"/>
      <c r="N34" s="2"/>
      <c r="O34" s="45"/>
      <c r="P34" s="70" t="s">
        <v>107</v>
      </c>
      <c r="Q34" s="71"/>
      <c r="R34" s="72"/>
      <c r="S34" s="4"/>
      <c r="V34" s="5"/>
    </row>
    <row r="35" spans="3:22" ht="18.75" customHeight="1" thickBot="1">
      <c r="C35" s="74" t="s">
        <v>97</v>
      </c>
      <c r="D35" s="53" t="s">
        <v>74</v>
      </c>
      <c r="E35" s="75"/>
      <c r="F35" s="76"/>
      <c r="G35" s="77"/>
      <c r="H35" s="73" t="s">
        <v>93</v>
      </c>
      <c r="I35" s="5"/>
      <c r="N35" s="2"/>
      <c r="O35" s="45"/>
      <c r="P35" s="74" t="s">
        <v>97</v>
      </c>
      <c r="Q35" s="53" t="s">
        <v>74</v>
      </c>
      <c r="R35" s="75">
        <f>Q30</f>
        <v>20</v>
      </c>
      <c r="S35" s="76">
        <f>R30</f>
        <v>-0.04</v>
      </c>
      <c r="T35" s="77">
        <f>$Y$31</f>
        <v>0.1</v>
      </c>
      <c r="U35" s="73" t="s">
        <v>93</v>
      </c>
      <c r="V35" s="5"/>
    </row>
    <row r="36" spans="3:22" ht="18.75" customHeight="1" thickBot="1">
      <c r="C36" s="74" t="s">
        <v>98</v>
      </c>
      <c r="D36" s="53" t="s">
        <v>73</v>
      </c>
      <c r="E36" s="75"/>
      <c r="F36" s="76"/>
      <c r="G36" s="77"/>
      <c r="H36" s="73" t="s">
        <v>94</v>
      </c>
      <c r="I36" s="5"/>
      <c r="N36" s="2"/>
      <c r="O36" s="45"/>
      <c r="P36" s="74" t="s">
        <v>105</v>
      </c>
      <c r="Q36" s="53" t="s">
        <v>73</v>
      </c>
      <c r="R36" s="75">
        <f>Q31</f>
        <v>20</v>
      </c>
      <c r="S36" s="76">
        <f>R31</f>
        <v>-0.04</v>
      </c>
      <c r="T36" s="77">
        <f>$Y$31</f>
        <v>0.1</v>
      </c>
      <c r="U36" s="73" t="s">
        <v>94</v>
      </c>
      <c r="V36" s="5"/>
    </row>
    <row r="37" spans="2:21" ht="18.75" customHeight="1">
      <c r="B37" s="45">
        <v>11</v>
      </c>
      <c r="C37" s="46" t="s">
        <v>71</v>
      </c>
      <c r="D37" s="31"/>
      <c r="N37" s="2"/>
      <c r="O37" s="45">
        <v>11</v>
      </c>
      <c r="P37" s="46" t="s">
        <v>71</v>
      </c>
      <c r="Q37" s="31"/>
      <c r="R37" s="4"/>
      <c r="U37" s="5"/>
    </row>
    <row r="38" spans="3:16" ht="18.75" customHeight="1">
      <c r="C38" s="46" t="s">
        <v>38</v>
      </c>
      <c r="D38" s="3"/>
      <c r="E38" s="3"/>
      <c r="H38" s="3"/>
      <c r="N38" s="2"/>
      <c r="O38" s="45"/>
      <c r="P38" s="46" t="s">
        <v>38</v>
      </c>
    </row>
    <row r="39" spans="3:16" ht="18.75" customHeight="1" thickBot="1">
      <c r="C39" s="46" t="s">
        <v>72</v>
      </c>
      <c r="D39" s="3"/>
      <c r="E39" s="3"/>
      <c r="H39" s="3"/>
      <c r="N39" s="2"/>
      <c r="O39" s="45"/>
      <c r="P39" s="46" t="s">
        <v>72</v>
      </c>
    </row>
    <row r="40" spans="3:20" ht="18.75" customHeight="1" thickBot="1">
      <c r="C40" s="2" t="s">
        <v>6</v>
      </c>
      <c r="D40" s="53" t="s">
        <v>74</v>
      </c>
      <c r="E40" s="34"/>
      <c r="F40" s="34"/>
      <c r="G40" s="48" t="s">
        <v>69</v>
      </c>
      <c r="H40" s="3"/>
      <c r="N40" s="2"/>
      <c r="O40" s="45"/>
      <c r="P40" s="2" t="s">
        <v>6</v>
      </c>
      <c r="Q40" s="53" t="s">
        <v>74</v>
      </c>
      <c r="R40" s="34">
        <f>Q30</f>
        <v>20</v>
      </c>
      <c r="S40" s="34">
        <f>(S35-T35)</f>
        <v>-0.14</v>
      </c>
      <c r="T40" s="48" t="s">
        <v>69</v>
      </c>
    </row>
    <row r="41" spans="3:21" ht="18.75" customHeight="1" thickBot="1">
      <c r="C41" s="2" t="s">
        <v>100</v>
      </c>
      <c r="D41" s="53" t="s">
        <v>73</v>
      </c>
      <c r="E41" s="34"/>
      <c r="F41" s="34"/>
      <c r="G41" s="48" t="s">
        <v>70</v>
      </c>
      <c r="H41" s="3" t="s">
        <v>75</v>
      </c>
      <c r="N41" s="2"/>
      <c r="O41" s="45"/>
      <c r="P41" s="2" t="s">
        <v>7</v>
      </c>
      <c r="Q41" s="53" t="s">
        <v>73</v>
      </c>
      <c r="R41" s="34">
        <f>Q31/(1+$Y$30)</f>
        <v>18.18181818181818</v>
      </c>
      <c r="S41" s="34">
        <f>(S36-T36)/(1+$Y$30)</f>
        <v>-0.1272727272727273</v>
      </c>
      <c r="T41" s="48" t="s">
        <v>70</v>
      </c>
      <c r="U41" s="3" t="s">
        <v>75</v>
      </c>
    </row>
    <row r="42" spans="3:16" ht="18.75" customHeight="1" thickBot="1">
      <c r="C42" s="46" t="s">
        <v>108</v>
      </c>
      <c r="D42" s="3"/>
      <c r="E42" s="3"/>
      <c r="H42" s="3"/>
      <c r="N42" s="2"/>
      <c r="O42" s="45"/>
      <c r="P42" s="46" t="s">
        <v>53</v>
      </c>
    </row>
    <row r="43" spans="3:21" ht="18.75" customHeight="1" thickBot="1">
      <c r="C43" s="2" t="s">
        <v>8</v>
      </c>
      <c r="D43" s="37"/>
      <c r="E43" s="34"/>
      <c r="F43" s="65" t="s">
        <v>56</v>
      </c>
      <c r="G43" s="34"/>
      <c r="H43" s="48" t="s">
        <v>70</v>
      </c>
      <c r="N43" s="2"/>
      <c r="O43" s="45"/>
      <c r="P43" s="2" t="s">
        <v>8</v>
      </c>
      <c r="Q43" s="37">
        <f>R40-R41</f>
        <v>1.8181818181818201</v>
      </c>
      <c r="R43" s="34">
        <f>S40</f>
        <v>-0.14</v>
      </c>
      <c r="S43" s="65" t="s">
        <v>56</v>
      </c>
      <c r="T43" s="34">
        <f>S41</f>
        <v>-0.1272727272727273</v>
      </c>
      <c r="U43" s="48" t="s">
        <v>70</v>
      </c>
    </row>
    <row r="44" spans="3:21" ht="18.75" customHeight="1" thickBot="1">
      <c r="C44" s="2" t="s">
        <v>9</v>
      </c>
      <c r="D44" s="37"/>
      <c r="E44" s="78"/>
      <c r="F44" s="65" t="s">
        <v>57</v>
      </c>
      <c r="G44" s="34"/>
      <c r="H44" s="48" t="s">
        <v>69</v>
      </c>
      <c r="N44" s="2"/>
      <c r="O44" s="45"/>
      <c r="P44" s="2" t="s">
        <v>9</v>
      </c>
      <c r="Q44" s="37">
        <f>Q43</f>
        <v>1.8181818181818201</v>
      </c>
      <c r="R44" s="78">
        <f>-T43</f>
        <v>0.1272727272727273</v>
      </c>
      <c r="S44" s="65" t="s">
        <v>57</v>
      </c>
      <c r="T44" s="34">
        <f>-R43</f>
        <v>0.14</v>
      </c>
      <c r="U44" s="48" t="s">
        <v>69</v>
      </c>
    </row>
    <row r="45" spans="3:21" ht="18.75" customHeight="1" thickBot="1">
      <c r="C45" s="2">
        <v>11.3</v>
      </c>
      <c r="D45" s="37"/>
      <c r="E45" s="78"/>
      <c r="F45" s="65" t="s">
        <v>57</v>
      </c>
      <c r="G45" s="34"/>
      <c r="H45" s="48" t="s">
        <v>69</v>
      </c>
      <c r="N45" s="2"/>
      <c r="O45" s="45"/>
      <c r="P45" s="2" t="s">
        <v>106</v>
      </c>
      <c r="Q45" s="37">
        <f>Q44/T44</f>
        <v>12.987012987013</v>
      </c>
      <c r="R45" s="78">
        <f>R44/T44</f>
        <v>0.9090909090909091</v>
      </c>
      <c r="S45" s="65" t="s">
        <v>57</v>
      </c>
      <c r="T45" s="34">
        <v>1</v>
      </c>
      <c r="U45" s="48" t="s">
        <v>69</v>
      </c>
    </row>
    <row r="46" spans="3:16" ht="18.75" customHeight="1" thickBot="1">
      <c r="C46" s="46" t="s">
        <v>99</v>
      </c>
      <c r="D46" s="3"/>
      <c r="E46" s="3"/>
      <c r="H46" s="3"/>
      <c r="N46" s="2"/>
      <c r="O46" s="45"/>
      <c r="P46" s="46" t="s">
        <v>99</v>
      </c>
    </row>
    <row r="47" spans="2:21" ht="18.75" customHeight="1" thickBot="1">
      <c r="B47" s="45">
        <v>12</v>
      </c>
      <c r="C47" s="2" t="s">
        <v>10</v>
      </c>
      <c r="D47" s="37"/>
      <c r="E47" s="78"/>
      <c r="F47" s="65" t="s">
        <v>58</v>
      </c>
      <c r="G47" s="65" t="s">
        <v>49</v>
      </c>
      <c r="H47" s="66"/>
      <c r="N47" s="2"/>
      <c r="O47" s="45">
        <v>12</v>
      </c>
      <c r="P47" s="2" t="s">
        <v>10</v>
      </c>
      <c r="Q47" s="37">
        <f>Q45</f>
        <v>12.987012987013</v>
      </c>
      <c r="R47" s="78">
        <f>R45</f>
        <v>0.9090909090909091</v>
      </c>
      <c r="S47" s="65" t="s">
        <v>58</v>
      </c>
      <c r="T47" s="65" t="s">
        <v>49</v>
      </c>
      <c r="U47" s="66">
        <f>R32</f>
        <v>200</v>
      </c>
    </row>
    <row r="48" spans="3:20" ht="18.75" customHeight="1" thickBot="1">
      <c r="C48" s="2" t="s">
        <v>11</v>
      </c>
      <c r="D48" s="37"/>
      <c r="E48" s="65" t="s">
        <v>57</v>
      </c>
      <c r="F48" s="61"/>
      <c r="G48" s="35"/>
      <c r="H48" s="3"/>
      <c r="N48" s="2"/>
      <c r="O48" s="45"/>
      <c r="P48" s="2" t="s">
        <v>11</v>
      </c>
      <c r="Q48" s="37">
        <f>1+R47</f>
        <v>1.9090909090909092</v>
      </c>
      <c r="R48" s="65" t="s">
        <v>57</v>
      </c>
      <c r="S48" s="61">
        <f>U47</f>
        <v>200</v>
      </c>
      <c r="T48" s="35">
        <f>-Q47</f>
        <v>-12.987012987013</v>
      </c>
    </row>
    <row r="49" spans="3:20" ht="18.75" customHeight="1" thickBot="1">
      <c r="C49" s="2" t="s">
        <v>101</v>
      </c>
      <c r="D49" s="37"/>
      <c r="E49" s="65" t="s">
        <v>57</v>
      </c>
      <c r="F49" s="55"/>
      <c r="G49" s="3" t="s">
        <v>109</v>
      </c>
      <c r="H49" s="3"/>
      <c r="N49" s="2"/>
      <c r="O49" s="45"/>
      <c r="P49" s="2" t="s">
        <v>101</v>
      </c>
      <c r="Q49" s="37">
        <f>Q48/Q48</f>
        <v>1</v>
      </c>
      <c r="R49" s="65" t="s">
        <v>57</v>
      </c>
      <c r="S49" s="55">
        <f>(S48+T48)/Q48</f>
        <v>97.95918367346937</v>
      </c>
      <c r="T49" s="3" t="s">
        <v>109</v>
      </c>
    </row>
    <row r="50" spans="3:23" ht="18.75" customHeight="1" thickBot="1">
      <c r="C50" s="2" t="s">
        <v>102</v>
      </c>
      <c r="D50" s="37"/>
      <c r="E50" s="65" t="s">
        <v>56</v>
      </c>
      <c r="F50" s="61"/>
      <c r="G50" s="67"/>
      <c r="H50" s="3" t="s">
        <v>83</v>
      </c>
      <c r="I50" s="69"/>
      <c r="J50" s="68"/>
      <c r="N50" s="2"/>
      <c r="O50" s="45"/>
      <c r="P50" s="2" t="s">
        <v>102</v>
      </c>
      <c r="Q50" s="37">
        <v>1</v>
      </c>
      <c r="R50" s="65" t="s">
        <v>56</v>
      </c>
      <c r="S50" s="61">
        <f>R32</f>
        <v>200</v>
      </c>
      <c r="T50" s="67">
        <f>-S49</f>
        <v>-97.95918367346937</v>
      </c>
      <c r="U50" s="3" t="s">
        <v>83</v>
      </c>
      <c r="V50" s="69">
        <f>S50+T50</f>
        <v>102.04081632653063</v>
      </c>
      <c r="W50" s="68"/>
    </row>
    <row r="51" spans="2:16" ht="18.75" customHeight="1" thickBot="1">
      <c r="B51" s="45">
        <v>13</v>
      </c>
      <c r="C51" s="46" t="s">
        <v>110</v>
      </c>
      <c r="D51" s="3"/>
      <c r="E51" s="3"/>
      <c r="H51" s="3"/>
      <c r="N51" s="2"/>
      <c r="O51" s="45">
        <v>13</v>
      </c>
      <c r="P51" s="46" t="s">
        <v>110</v>
      </c>
    </row>
    <row r="52" spans="3:25" ht="18.75" customHeight="1" thickBot="1">
      <c r="C52" s="2" t="s">
        <v>103</v>
      </c>
      <c r="D52" s="53" t="s">
        <v>60</v>
      </c>
      <c r="E52" s="34"/>
      <c r="F52" s="34"/>
      <c r="G52" s="63"/>
      <c r="H52" s="8" t="s">
        <v>44</v>
      </c>
      <c r="I52" s="64"/>
      <c r="J52" s="3" t="s">
        <v>61</v>
      </c>
      <c r="L52" s="8" t="s">
        <v>45</v>
      </c>
      <c r="N52" s="2"/>
      <c r="O52" s="45"/>
      <c r="P52" s="2" t="s">
        <v>103</v>
      </c>
      <c r="Q52" s="53" t="s">
        <v>60</v>
      </c>
      <c r="R52" s="34">
        <f>$R$35</f>
        <v>20</v>
      </c>
      <c r="S52" s="34">
        <f>$S$35-$T$35</f>
        <v>-0.14</v>
      </c>
      <c r="T52" s="63">
        <f>V50</f>
        <v>102.04081632653063</v>
      </c>
      <c r="U52" s="8" t="s">
        <v>44</v>
      </c>
      <c r="V52" s="64">
        <f>R52+(S52*T52)</f>
        <v>5.71428571428571</v>
      </c>
      <c r="W52" s="3" t="s">
        <v>61</v>
      </c>
      <c r="Y52" s="8" t="s">
        <v>45</v>
      </c>
    </row>
    <row r="53" spans="3:25" ht="18.75" customHeight="1" thickBot="1">
      <c r="C53" s="2" t="s">
        <v>104</v>
      </c>
      <c r="D53" s="53" t="s">
        <v>73</v>
      </c>
      <c r="E53" s="34"/>
      <c r="F53" s="34"/>
      <c r="G53" s="63"/>
      <c r="H53" s="62" t="s">
        <v>44</v>
      </c>
      <c r="I53" s="64"/>
      <c r="J53" s="79"/>
      <c r="K53" s="8" t="s">
        <v>46</v>
      </c>
      <c r="L53" s="80"/>
      <c r="N53" s="2"/>
      <c r="O53" s="45"/>
      <c r="P53" s="2" t="s">
        <v>104</v>
      </c>
      <c r="Q53" s="53" t="s">
        <v>73</v>
      </c>
      <c r="R53" s="34">
        <f>$R$36</f>
        <v>20</v>
      </c>
      <c r="S53" s="34">
        <f>$S$36-$T$36</f>
        <v>-0.14</v>
      </c>
      <c r="T53" s="63">
        <f>S49</f>
        <v>97.95918367346937</v>
      </c>
      <c r="U53" s="62" t="s">
        <v>44</v>
      </c>
      <c r="V53" s="64">
        <f>R53+(S53*T53)</f>
        <v>6.2857142857142865</v>
      </c>
      <c r="W53" s="79">
        <f>V53/V52</f>
        <v>1.100000000000001</v>
      </c>
      <c r="X53" s="8" t="s">
        <v>46</v>
      </c>
      <c r="Y53" s="80">
        <f>W53-1</f>
        <v>0.10000000000000098</v>
      </c>
    </row>
    <row r="54" spans="1:21" ht="18.75" customHeight="1" thickBot="1">
      <c r="A54" s="6" t="s">
        <v>29</v>
      </c>
      <c r="C54" s="1" t="s">
        <v>12</v>
      </c>
      <c r="N54" s="6" t="s">
        <v>29</v>
      </c>
      <c r="O54" s="45"/>
      <c r="P54" s="1" t="s">
        <v>12</v>
      </c>
      <c r="Q54" s="4"/>
      <c r="R54" s="4"/>
      <c r="U54" s="5"/>
    </row>
    <row r="55" spans="2:25" ht="18.75" customHeight="1" thickBot="1">
      <c r="B55" s="45">
        <v>14</v>
      </c>
      <c r="C55" s="51" t="s">
        <v>68</v>
      </c>
      <c r="D55" s="29">
        <f>$AG$8</f>
        <v>60</v>
      </c>
      <c r="E55" s="10">
        <f>$AG$9</f>
        <v>-0.06</v>
      </c>
      <c r="F55" s="50" t="s">
        <v>64</v>
      </c>
      <c r="H55" s="3"/>
      <c r="K55" s="6" t="s">
        <v>88</v>
      </c>
      <c r="L55" s="43">
        <f>$AG$14</f>
        <v>0.14</v>
      </c>
      <c r="N55" s="2"/>
      <c r="O55" s="45">
        <v>14</v>
      </c>
      <c r="P55" s="51" t="s">
        <v>68</v>
      </c>
      <c r="Q55" s="29">
        <f>$AH$8</f>
        <v>20</v>
      </c>
      <c r="R55" s="10">
        <f>$AH$9</f>
        <v>-0.04</v>
      </c>
      <c r="S55" s="50" t="s">
        <v>64</v>
      </c>
      <c r="X55" s="6" t="s">
        <v>88</v>
      </c>
      <c r="Y55" s="43">
        <f>$AH$14</f>
        <v>0.15</v>
      </c>
    </row>
    <row r="56" spans="2:25" ht="18.75" customHeight="1" thickBot="1">
      <c r="B56" s="45">
        <v>15</v>
      </c>
      <c r="C56" s="52" t="s">
        <v>65</v>
      </c>
      <c r="D56" s="30">
        <f>$AG$8*(1+$AG$10)</f>
        <v>60</v>
      </c>
      <c r="E56" s="11">
        <f>$AG$9</f>
        <v>-0.06</v>
      </c>
      <c r="F56" s="12" t="s">
        <v>66</v>
      </c>
      <c r="H56" s="3"/>
      <c r="I56" s="5"/>
      <c r="K56" s="6" t="s">
        <v>92</v>
      </c>
      <c r="L56" s="49">
        <f>$AG$13</f>
        <v>0.04</v>
      </c>
      <c r="N56" s="2"/>
      <c r="O56" s="45">
        <v>15</v>
      </c>
      <c r="P56" s="52" t="s">
        <v>65</v>
      </c>
      <c r="Q56" s="30">
        <f>$AH$8*(1+$AH$10)</f>
        <v>20</v>
      </c>
      <c r="R56" s="11">
        <f>$AH$9</f>
        <v>-0.04</v>
      </c>
      <c r="S56" s="12" t="s">
        <v>66</v>
      </c>
      <c r="V56" s="5"/>
      <c r="X56" s="6" t="s">
        <v>92</v>
      </c>
      <c r="Y56" s="49">
        <f>$AH$13</f>
        <v>0.1</v>
      </c>
    </row>
    <row r="57" spans="2:22" ht="18.75" customHeight="1" thickBot="1">
      <c r="B57" s="45">
        <v>16</v>
      </c>
      <c r="C57" s="54"/>
      <c r="D57" s="36" t="s">
        <v>67</v>
      </c>
      <c r="E57" s="55">
        <f>$AG$7</f>
        <v>180</v>
      </c>
      <c r="F57" s="4"/>
      <c r="H57" s="3"/>
      <c r="I57" s="5"/>
      <c r="N57" s="2"/>
      <c r="O57" s="45">
        <v>16</v>
      </c>
      <c r="P57" s="54"/>
      <c r="Q57" s="36" t="s">
        <v>67</v>
      </c>
      <c r="R57" s="55">
        <f>$AH$7</f>
        <v>200</v>
      </c>
      <c r="S57" s="4"/>
      <c r="V57" s="5"/>
    </row>
    <row r="58" spans="2:22" ht="18.75" customHeight="1">
      <c r="B58" s="45">
        <v>17</v>
      </c>
      <c r="C58" s="70" t="s">
        <v>91</v>
      </c>
      <c r="D58" s="71"/>
      <c r="E58" s="72"/>
      <c r="F58" s="4"/>
      <c r="H58" s="3"/>
      <c r="I58" s="5"/>
      <c r="N58" s="2"/>
      <c r="O58" s="45">
        <v>17</v>
      </c>
      <c r="P58" s="70" t="s">
        <v>91</v>
      </c>
      <c r="Q58" s="71"/>
      <c r="R58" s="72"/>
      <c r="S58" s="4"/>
      <c r="V58" s="5"/>
    </row>
    <row r="59" spans="3:22" ht="18.75" customHeight="1" thickBot="1">
      <c r="C59" s="70" t="s">
        <v>27</v>
      </c>
      <c r="D59" s="71"/>
      <c r="E59" s="72"/>
      <c r="F59" s="4"/>
      <c r="H59" s="3"/>
      <c r="I59" s="5"/>
      <c r="N59" s="2"/>
      <c r="O59" s="45"/>
      <c r="P59" s="70" t="s">
        <v>27</v>
      </c>
      <c r="Q59" s="71"/>
      <c r="R59" s="72"/>
      <c r="S59" s="4"/>
      <c r="V59" s="5"/>
    </row>
    <row r="60" spans="3:22" ht="18.75" customHeight="1" thickBot="1">
      <c r="C60" s="74" t="s">
        <v>16</v>
      </c>
      <c r="D60" s="53" t="s">
        <v>74</v>
      </c>
      <c r="E60" s="75"/>
      <c r="F60" s="76"/>
      <c r="G60" s="77"/>
      <c r="H60" s="73" t="s">
        <v>93</v>
      </c>
      <c r="I60" s="5"/>
      <c r="N60" s="2"/>
      <c r="O60" s="45"/>
      <c r="P60" s="74" t="s">
        <v>16</v>
      </c>
      <c r="Q60" s="53" t="s">
        <v>74</v>
      </c>
      <c r="R60" s="75">
        <f>$Q$55</f>
        <v>20</v>
      </c>
      <c r="S60" s="76">
        <f>$R$55</f>
        <v>-0.04</v>
      </c>
      <c r="T60" s="77">
        <f>$Y$56</f>
        <v>0.1</v>
      </c>
      <c r="U60" s="73" t="s">
        <v>93</v>
      </c>
      <c r="V60" s="5"/>
    </row>
    <row r="61" spans="3:22" ht="18.75" customHeight="1" thickBot="1">
      <c r="C61" s="74" t="s">
        <v>17</v>
      </c>
      <c r="D61" s="53" t="s">
        <v>73</v>
      </c>
      <c r="E61" s="75"/>
      <c r="F61" s="76"/>
      <c r="G61" s="77"/>
      <c r="H61" s="73" t="s">
        <v>94</v>
      </c>
      <c r="I61" s="5"/>
      <c r="N61" s="2"/>
      <c r="O61" s="45"/>
      <c r="P61" s="74" t="s">
        <v>17</v>
      </c>
      <c r="Q61" s="53" t="s">
        <v>73</v>
      </c>
      <c r="R61" s="75">
        <f>Q56</f>
        <v>20</v>
      </c>
      <c r="S61" s="76">
        <f>$R$56</f>
        <v>-0.04</v>
      </c>
      <c r="T61" s="77">
        <f>$Y$56</f>
        <v>0.1</v>
      </c>
      <c r="U61" s="73" t="s">
        <v>94</v>
      </c>
      <c r="V61" s="5"/>
    </row>
    <row r="62" spans="2:21" ht="18.75" customHeight="1">
      <c r="B62" s="45">
        <v>18</v>
      </c>
      <c r="C62" s="46" t="s">
        <v>71</v>
      </c>
      <c r="D62" s="31"/>
      <c r="N62" s="2"/>
      <c r="O62" s="45">
        <v>18</v>
      </c>
      <c r="P62" s="46" t="s">
        <v>71</v>
      </c>
      <c r="Q62" s="31"/>
      <c r="R62" s="4"/>
      <c r="U62" s="5"/>
    </row>
    <row r="63" spans="3:16" ht="18.75" customHeight="1">
      <c r="C63" s="46" t="s">
        <v>38</v>
      </c>
      <c r="D63" s="3"/>
      <c r="E63" s="3"/>
      <c r="H63" s="3"/>
      <c r="N63" s="2"/>
      <c r="O63" s="45"/>
      <c r="P63" s="46" t="s">
        <v>38</v>
      </c>
    </row>
    <row r="64" spans="3:16" ht="18.75" customHeight="1" thickBot="1">
      <c r="C64" s="46" t="s">
        <v>72</v>
      </c>
      <c r="D64" s="3"/>
      <c r="E64" s="3"/>
      <c r="H64" s="3"/>
      <c r="N64" s="2"/>
      <c r="O64" s="45"/>
      <c r="P64" s="46" t="s">
        <v>72</v>
      </c>
    </row>
    <row r="65" spans="3:20" ht="18.75" customHeight="1" thickBot="1">
      <c r="C65" s="2" t="s">
        <v>18</v>
      </c>
      <c r="D65" s="53" t="s">
        <v>74</v>
      </c>
      <c r="E65" s="34"/>
      <c r="F65" s="34"/>
      <c r="G65" s="48" t="s">
        <v>69</v>
      </c>
      <c r="H65" s="3"/>
      <c r="N65" s="2"/>
      <c r="O65" s="45"/>
      <c r="P65" s="2" t="s">
        <v>18</v>
      </c>
      <c r="Q65" s="53" t="s">
        <v>74</v>
      </c>
      <c r="R65" s="34">
        <f>$R$60</f>
        <v>20</v>
      </c>
      <c r="S65" s="34">
        <f>($S$60-$T$60)</f>
        <v>-0.14</v>
      </c>
      <c r="T65" s="48" t="s">
        <v>69</v>
      </c>
    </row>
    <row r="66" spans="3:21" ht="18.75" customHeight="1" thickBot="1">
      <c r="C66" s="2" t="s">
        <v>19</v>
      </c>
      <c r="D66" s="53" t="s">
        <v>73</v>
      </c>
      <c r="E66" s="34"/>
      <c r="F66" s="34"/>
      <c r="G66" s="48" t="s">
        <v>70</v>
      </c>
      <c r="H66" s="3" t="s">
        <v>75</v>
      </c>
      <c r="N66" s="2"/>
      <c r="O66" s="45"/>
      <c r="P66" s="2" t="s">
        <v>19</v>
      </c>
      <c r="Q66" s="53" t="s">
        <v>73</v>
      </c>
      <c r="R66" s="34">
        <f>$R$61/(1+$Y$55)</f>
        <v>17.39130434782609</v>
      </c>
      <c r="S66" s="34">
        <f>($S$61-$T$61)/(1+$Y$55)</f>
        <v>-0.12173913043478263</v>
      </c>
      <c r="T66" s="48" t="s">
        <v>70</v>
      </c>
      <c r="U66" s="3" t="s">
        <v>75</v>
      </c>
    </row>
    <row r="67" spans="3:16" ht="18.75" customHeight="1" thickBot="1">
      <c r="C67" s="46" t="s">
        <v>25</v>
      </c>
      <c r="D67" s="3"/>
      <c r="E67" s="3"/>
      <c r="H67" s="3"/>
      <c r="N67" s="2"/>
      <c r="O67" s="45"/>
      <c r="P67" s="46" t="s">
        <v>25</v>
      </c>
    </row>
    <row r="68" spans="3:21" ht="18.75" customHeight="1" thickBot="1">
      <c r="C68" s="2" t="s">
        <v>20</v>
      </c>
      <c r="D68" s="37"/>
      <c r="E68" s="34"/>
      <c r="F68" s="65" t="s">
        <v>56</v>
      </c>
      <c r="G68" s="34"/>
      <c r="H68" s="48" t="s">
        <v>70</v>
      </c>
      <c r="N68" s="2"/>
      <c r="O68" s="45"/>
      <c r="P68" s="2" t="s">
        <v>20</v>
      </c>
      <c r="Q68" s="37">
        <f>R65-R66</f>
        <v>2.6086956521739104</v>
      </c>
      <c r="R68" s="34">
        <f>S65</f>
        <v>-0.14</v>
      </c>
      <c r="S68" s="65" t="s">
        <v>56</v>
      </c>
      <c r="T68" s="34">
        <f>S66</f>
        <v>-0.12173913043478263</v>
      </c>
      <c r="U68" s="48" t="s">
        <v>70</v>
      </c>
    </row>
    <row r="69" spans="3:21" ht="18.75" customHeight="1" thickBot="1">
      <c r="C69" s="2" t="s">
        <v>21</v>
      </c>
      <c r="D69" s="37"/>
      <c r="E69" s="78"/>
      <c r="F69" s="65" t="s">
        <v>57</v>
      </c>
      <c r="G69" s="34"/>
      <c r="H69" s="48" t="s">
        <v>69</v>
      </c>
      <c r="N69" s="2"/>
      <c r="O69" s="45"/>
      <c r="P69" s="2" t="s">
        <v>21</v>
      </c>
      <c r="Q69" s="37">
        <f>Q68</f>
        <v>2.6086956521739104</v>
      </c>
      <c r="R69" s="78">
        <f>-T68</f>
        <v>0.12173913043478263</v>
      </c>
      <c r="S69" s="65" t="s">
        <v>57</v>
      </c>
      <c r="T69" s="34">
        <f>-R68</f>
        <v>0.14</v>
      </c>
      <c r="U69" s="48" t="s">
        <v>69</v>
      </c>
    </row>
    <row r="70" spans="3:21" ht="18.75" customHeight="1" thickBot="1">
      <c r="C70" s="2" t="s">
        <v>0</v>
      </c>
      <c r="D70" s="37"/>
      <c r="E70" s="78"/>
      <c r="F70" s="65" t="s">
        <v>57</v>
      </c>
      <c r="G70" s="34"/>
      <c r="H70" s="48" t="s">
        <v>69</v>
      </c>
      <c r="N70" s="2"/>
      <c r="O70" s="45"/>
      <c r="P70" s="2" t="s">
        <v>0</v>
      </c>
      <c r="Q70" s="37">
        <f>Q69/T69</f>
        <v>18.633540372670787</v>
      </c>
      <c r="R70" s="78">
        <f>R69/T69</f>
        <v>0.8695652173913044</v>
      </c>
      <c r="S70" s="65" t="s">
        <v>57</v>
      </c>
      <c r="T70" s="34">
        <v>1</v>
      </c>
      <c r="U70" s="48" t="s">
        <v>69</v>
      </c>
    </row>
    <row r="71" spans="2:16" ht="18.75" customHeight="1" thickBot="1">
      <c r="B71" s="45">
        <v>19</v>
      </c>
      <c r="C71" s="46" t="s">
        <v>5</v>
      </c>
      <c r="D71" s="3"/>
      <c r="E71" s="3"/>
      <c r="H71" s="3"/>
      <c r="N71" s="2"/>
      <c r="O71" s="45">
        <v>19</v>
      </c>
      <c r="P71" s="46" t="s">
        <v>5</v>
      </c>
    </row>
    <row r="72" spans="3:21" ht="18.75" customHeight="1" thickBot="1">
      <c r="C72" s="2" t="s">
        <v>22</v>
      </c>
      <c r="D72" s="37"/>
      <c r="E72" s="78"/>
      <c r="F72" s="65" t="s">
        <v>58</v>
      </c>
      <c r="G72" s="65" t="s">
        <v>49</v>
      </c>
      <c r="H72" s="66"/>
      <c r="N72" s="2"/>
      <c r="O72" s="45"/>
      <c r="P72" s="2" t="s">
        <v>22</v>
      </c>
      <c r="Q72" s="37">
        <f>Q70</f>
        <v>18.633540372670787</v>
      </c>
      <c r="R72" s="78">
        <f>R70</f>
        <v>0.8695652173913044</v>
      </c>
      <c r="S72" s="65" t="s">
        <v>58</v>
      </c>
      <c r="T72" s="65" t="s">
        <v>49</v>
      </c>
      <c r="U72" s="66">
        <f>R57</f>
        <v>200</v>
      </c>
    </row>
    <row r="73" spans="3:20" ht="18.75" customHeight="1" thickBot="1">
      <c r="C73" s="2" t="s">
        <v>23</v>
      </c>
      <c r="D73" s="37"/>
      <c r="E73" s="65" t="s">
        <v>57</v>
      </c>
      <c r="F73" s="61"/>
      <c r="G73" s="35"/>
      <c r="H73" s="3"/>
      <c r="N73" s="2"/>
      <c r="O73" s="45"/>
      <c r="P73" s="2" t="s">
        <v>23</v>
      </c>
      <c r="Q73" s="37">
        <f>1+R72</f>
        <v>1.8695652173913044</v>
      </c>
      <c r="R73" s="65" t="s">
        <v>57</v>
      </c>
      <c r="S73" s="61">
        <f>U72</f>
        <v>200</v>
      </c>
      <c r="T73" s="35">
        <f>-Q72</f>
        <v>-18.633540372670787</v>
      </c>
    </row>
    <row r="74" spans="3:20" ht="18.75" customHeight="1" thickBot="1">
      <c r="C74" s="2" t="s">
        <v>1</v>
      </c>
      <c r="D74" s="37"/>
      <c r="E74" s="65" t="s">
        <v>57</v>
      </c>
      <c r="F74" s="55"/>
      <c r="G74" s="3" t="s">
        <v>24</v>
      </c>
      <c r="H74" s="3"/>
      <c r="N74" s="2"/>
      <c r="O74" s="45"/>
      <c r="P74" s="2" t="s">
        <v>1</v>
      </c>
      <c r="Q74" s="37">
        <f>Q73/Q73</f>
        <v>1</v>
      </c>
      <c r="R74" s="65" t="s">
        <v>57</v>
      </c>
      <c r="S74" s="55">
        <f>(S73+T73)/Q73</f>
        <v>97.00996677740865</v>
      </c>
      <c r="T74" s="3" t="s">
        <v>24</v>
      </c>
    </row>
    <row r="75" spans="3:23" ht="18.75" customHeight="1" thickBot="1">
      <c r="C75" s="2" t="s">
        <v>2</v>
      </c>
      <c r="D75" s="37"/>
      <c r="E75" s="65" t="s">
        <v>56</v>
      </c>
      <c r="F75" s="61"/>
      <c r="G75" s="67"/>
      <c r="H75" s="3" t="s">
        <v>83</v>
      </c>
      <c r="I75" s="69"/>
      <c r="J75" s="68"/>
      <c r="N75" s="2"/>
      <c r="O75" s="45"/>
      <c r="P75" s="2" t="s">
        <v>2</v>
      </c>
      <c r="Q75" s="37">
        <v>1</v>
      </c>
      <c r="R75" s="65" t="s">
        <v>56</v>
      </c>
      <c r="S75" s="61">
        <f>R57</f>
        <v>200</v>
      </c>
      <c r="T75" s="67">
        <f>-S74</f>
        <v>-97.00996677740865</v>
      </c>
      <c r="U75" s="3" t="s">
        <v>83</v>
      </c>
      <c r="V75" s="69">
        <f>S75+T75</f>
        <v>102.99003322259135</v>
      </c>
      <c r="W75" s="68"/>
    </row>
    <row r="76" spans="2:16" ht="18.75" customHeight="1" thickBot="1">
      <c r="B76" s="45">
        <v>20</v>
      </c>
      <c r="C76" s="46" t="s">
        <v>52</v>
      </c>
      <c r="D76" s="3"/>
      <c r="E76" s="3"/>
      <c r="H76" s="3"/>
      <c r="N76" s="2"/>
      <c r="O76" s="45">
        <v>20</v>
      </c>
      <c r="P76" s="46" t="s">
        <v>26</v>
      </c>
    </row>
    <row r="77" spans="3:25" ht="18.75" customHeight="1" thickBot="1">
      <c r="C77" s="2" t="s">
        <v>3</v>
      </c>
      <c r="D77" s="53" t="s">
        <v>60</v>
      </c>
      <c r="E77" s="34"/>
      <c r="F77" s="34"/>
      <c r="G77" s="63"/>
      <c r="H77" s="8" t="s">
        <v>44</v>
      </c>
      <c r="I77" s="64"/>
      <c r="J77" s="3" t="s">
        <v>61</v>
      </c>
      <c r="L77" s="8" t="s">
        <v>45</v>
      </c>
      <c r="N77" s="2"/>
      <c r="O77" s="45"/>
      <c r="P77" s="2" t="s">
        <v>3</v>
      </c>
      <c r="Q77" s="53" t="s">
        <v>60</v>
      </c>
      <c r="R77" s="34">
        <f>$R$65</f>
        <v>20</v>
      </c>
      <c r="S77" s="34">
        <f>$S$60-$T$60</f>
        <v>-0.14</v>
      </c>
      <c r="T77" s="63">
        <f>V75</f>
        <v>102.99003322259135</v>
      </c>
      <c r="U77" s="8" t="s">
        <v>44</v>
      </c>
      <c r="V77" s="64">
        <f>R77+(S77*T77)</f>
        <v>5.58139534883721</v>
      </c>
      <c r="W77" s="3" t="s">
        <v>61</v>
      </c>
      <c r="Y77" s="8" t="s">
        <v>45</v>
      </c>
    </row>
    <row r="78" spans="3:25" ht="18.75" customHeight="1" thickBot="1">
      <c r="C78" s="2" t="s">
        <v>4</v>
      </c>
      <c r="D78" s="53" t="s">
        <v>73</v>
      </c>
      <c r="E78" s="34"/>
      <c r="F78" s="34"/>
      <c r="G78" s="63"/>
      <c r="H78" s="62" t="s">
        <v>44</v>
      </c>
      <c r="I78" s="64"/>
      <c r="J78" s="79"/>
      <c r="K78" s="8" t="s">
        <v>46</v>
      </c>
      <c r="L78" s="80"/>
      <c r="N78" s="2"/>
      <c r="O78" s="45"/>
      <c r="P78" s="2" t="s">
        <v>4</v>
      </c>
      <c r="Q78" s="53" t="s">
        <v>73</v>
      </c>
      <c r="R78" s="34">
        <f>$R$61</f>
        <v>20</v>
      </c>
      <c r="S78" s="34">
        <f>$S$61-$T$61</f>
        <v>-0.14</v>
      </c>
      <c r="T78" s="63">
        <f>S74</f>
        <v>97.00996677740865</v>
      </c>
      <c r="U78" s="62" t="s">
        <v>44</v>
      </c>
      <c r="V78" s="64">
        <f>R78+(S78*T78)</f>
        <v>6.418604651162788</v>
      </c>
      <c r="W78" s="79">
        <f>V78/V77</f>
        <v>1.1499999999999992</v>
      </c>
      <c r="X78" s="8" t="s">
        <v>46</v>
      </c>
      <c r="Y78" s="80">
        <f>W78-1</f>
        <v>0.14999999999999925</v>
      </c>
    </row>
    <row r="79" spans="14:21" ht="18.75" customHeight="1">
      <c r="N79" s="2"/>
      <c r="O79" s="45"/>
      <c r="P79" s="46"/>
      <c r="Q79" s="4"/>
      <c r="R79" s="4"/>
      <c r="U79" s="5"/>
    </row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spans="5:22" ht="18.75" customHeight="1" thickBot="1">
      <c r="E91" s="9"/>
      <c r="G91" s="42" t="s">
        <v>62</v>
      </c>
      <c r="H91" s="3"/>
      <c r="I91" s="5"/>
      <c r="N91" s="2"/>
      <c r="O91" s="45"/>
      <c r="P91" s="46"/>
      <c r="Q91" s="4"/>
      <c r="R91" s="9"/>
      <c r="T91" s="42" t="s">
        <v>62</v>
      </c>
      <c r="V91" s="5"/>
    </row>
    <row r="92" spans="4:24" ht="18.75" customHeight="1" thickBot="1">
      <c r="D92" s="47"/>
      <c r="E92" s="44"/>
      <c r="F92" s="39"/>
      <c r="G92" s="38" t="s">
        <v>63</v>
      </c>
      <c r="H92" s="39"/>
      <c r="I92" s="40"/>
      <c r="J92" s="41"/>
      <c r="N92" s="2"/>
      <c r="O92" s="45"/>
      <c r="P92" s="102"/>
      <c r="Q92" s="39"/>
      <c r="R92" s="44"/>
      <c r="S92" s="39"/>
      <c r="T92" s="38" t="s">
        <v>63</v>
      </c>
      <c r="U92" s="39"/>
      <c r="V92" s="40"/>
      <c r="W92" s="39"/>
      <c r="X92" s="41"/>
    </row>
    <row r="93" spans="2:25" ht="18.75" customHeight="1" thickBot="1">
      <c r="B93" s="45" t="s">
        <v>90</v>
      </c>
      <c r="C93" s="1"/>
      <c r="E93" s="56"/>
      <c r="F93" s="57"/>
      <c r="G93" s="58" t="s">
        <v>51</v>
      </c>
      <c r="H93" s="59"/>
      <c r="I93" s="60"/>
      <c r="L93" s="6" t="s">
        <v>89</v>
      </c>
      <c r="N93" s="2"/>
      <c r="O93" s="45" t="s">
        <v>90</v>
      </c>
      <c r="P93" s="1"/>
      <c r="Q93" s="4"/>
      <c r="R93" s="97"/>
      <c r="S93" s="98"/>
      <c r="T93" s="99" t="s">
        <v>36</v>
      </c>
      <c r="U93" s="100"/>
      <c r="V93" s="101"/>
      <c r="Y93" s="6" t="s">
        <v>89</v>
      </c>
    </row>
    <row r="94" spans="1:21" ht="18.75" customHeight="1" thickBot="1">
      <c r="A94" s="6" t="s">
        <v>30</v>
      </c>
      <c r="C94" s="1" t="s">
        <v>31</v>
      </c>
      <c r="D94" s="7"/>
      <c r="E94" s="3"/>
      <c r="N94" s="6" t="s">
        <v>30</v>
      </c>
      <c r="O94" s="45"/>
      <c r="P94" s="1" t="s">
        <v>31</v>
      </c>
      <c r="Q94" s="7"/>
      <c r="U94" s="5"/>
    </row>
    <row r="95" spans="2:25" ht="18.75" customHeight="1" thickBot="1">
      <c r="B95" s="45">
        <v>1</v>
      </c>
      <c r="C95" s="51" t="s">
        <v>68</v>
      </c>
      <c r="D95" s="29">
        <f>$AG$8</f>
        <v>60</v>
      </c>
      <c r="E95" s="10">
        <f>$AG$9</f>
        <v>-0.06</v>
      </c>
      <c r="F95" s="50" t="s">
        <v>64</v>
      </c>
      <c r="H95" s="3"/>
      <c r="K95" s="6" t="s">
        <v>88</v>
      </c>
      <c r="L95" s="43">
        <f>$AG$11</f>
        <v>0.1</v>
      </c>
      <c r="N95" s="2"/>
      <c r="O95" s="45">
        <v>1</v>
      </c>
      <c r="P95" s="51" t="s">
        <v>68</v>
      </c>
      <c r="Q95" s="29">
        <f>$AH$8</f>
        <v>20</v>
      </c>
      <c r="R95" s="10">
        <f>$AH$9</f>
        <v>-0.04</v>
      </c>
      <c r="S95" s="50" t="s">
        <v>64</v>
      </c>
      <c r="X95" s="6" t="s">
        <v>35</v>
      </c>
      <c r="Y95" s="43">
        <f>$AH$11</f>
        <v>0.1</v>
      </c>
    </row>
    <row r="96" spans="2:25" ht="18.75" customHeight="1" thickBot="1">
      <c r="B96" s="45">
        <v>2</v>
      </c>
      <c r="C96" s="52" t="s">
        <v>65</v>
      </c>
      <c r="D96" s="30">
        <f>$AG$8*(1+$AG$10)</f>
        <v>60</v>
      </c>
      <c r="E96" s="11">
        <f>$AG$9</f>
        <v>-0.06</v>
      </c>
      <c r="F96" s="12" t="s">
        <v>66</v>
      </c>
      <c r="H96" s="3"/>
      <c r="I96" s="5"/>
      <c r="K96" s="6" t="s">
        <v>92</v>
      </c>
      <c r="L96" s="49">
        <f>$AG$12</f>
        <v>0</v>
      </c>
      <c r="N96" s="2"/>
      <c r="O96" s="45">
        <v>2</v>
      </c>
      <c r="P96" s="52" t="s">
        <v>65</v>
      </c>
      <c r="Q96" s="30">
        <f>$AH$8*(1+$AH$10)</f>
        <v>20</v>
      </c>
      <c r="R96" s="11">
        <f>$AH$9</f>
        <v>-0.04</v>
      </c>
      <c r="S96" s="12" t="s">
        <v>66</v>
      </c>
      <c r="V96" s="5"/>
      <c r="X96" s="6" t="s">
        <v>92</v>
      </c>
      <c r="Y96" s="49">
        <f>$AH$12</f>
        <v>0</v>
      </c>
    </row>
    <row r="97" spans="2:22" ht="18.75" customHeight="1" thickBot="1">
      <c r="B97" s="45">
        <v>3</v>
      </c>
      <c r="C97" s="54"/>
      <c r="D97" s="36" t="s">
        <v>67</v>
      </c>
      <c r="E97" s="55">
        <f>$AG$7</f>
        <v>180</v>
      </c>
      <c r="F97" s="4"/>
      <c r="H97" s="3"/>
      <c r="I97" s="5"/>
      <c r="N97" s="2"/>
      <c r="O97" s="45">
        <v>3</v>
      </c>
      <c r="P97" s="54"/>
      <c r="Q97" s="36" t="s">
        <v>67</v>
      </c>
      <c r="R97" s="55">
        <f>$AH$7</f>
        <v>200</v>
      </c>
      <c r="S97" s="4"/>
      <c r="V97" s="5"/>
    </row>
    <row r="98" spans="2:22" ht="18.75" customHeight="1">
      <c r="B98" s="45">
        <v>4</v>
      </c>
      <c r="C98" s="70" t="s">
        <v>91</v>
      </c>
      <c r="D98" s="71"/>
      <c r="E98" s="72"/>
      <c r="F98" s="4"/>
      <c r="H98" s="3"/>
      <c r="I98" s="5"/>
      <c r="N98" s="2"/>
      <c r="O98" s="45">
        <v>4</v>
      </c>
      <c r="P98" s="70" t="s">
        <v>91</v>
      </c>
      <c r="Q98" s="71"/>
      <c r="R98" s="72"/>
      <c r="S98" s="4"/>
      <c r="V98" s="5"/>
    </row>
    <row r="99" spans="3:22" ht="18.75" customHeight="1" thickBot="1">
      <c r="C99" s="70" t="s">
        <v>37</v>
      </c>
      <c r="D99" s="71"/>
      <c r="E99" s="72"/>
      <c r="F99" s="4"/>
      <c r="H99" s="3"/>
      <c r="I99" s="5"/>
      <c r="N99" s="2"/>
      <c r="O99" s="45"/>
      <c r="P99" s="70" t="s">
        <v>37</v>
      </c>
      <c r="Q99" s="71"/>
      <c r="R99" s="72"/>
      <c r="S99" s="4"/>
      <c r="V99" s="5"/>
    </row>
    <row r="100" spans="3:22" ht="18.75" customHeight="1" thickBot="1">
      <c r="C100" s="74" t="s">
        <v>77</v>
      </c>
      <c r="D100" s="53" t="s">
        <v>74</v>
      </c>
      <c r="E100" s="75">
        <f>D95</f>
        <v>60</v>
      </c>
      <c r="F100" s="76">
        <f>E95</f>
        <v>-0.06</v>
      </c>
      <c r="G100" s="77">
        <f>$L$96</f>
        <v>0</v>
      </c>
      <c r="H100" s="73" t="s">
        <v>93</v>
      </c>
      <c r="I100" s="5"/>
      <c r="N100" s="2"/>
      <c r="O100" s="45"/>
      <c r="P100" s="74" t="s">
        <v>77</v>
      </c>
      <c r="Q100" s="53" t="s">
        <v>74</v>
      </c>
      <c r="R100" s="75">
        <f>$Q$5</f>
        <v>20</v>
      </c>
      <c r="S100" s="76">
        <f>$R$5</f>
        <v>-0.04</v>
      </c>
      <c r="T100" s="77">
        <f>$Y$6</f>
        <v>0</v>
      </c>
      <c r="U100" s="73" t="s">
        <v>93</v>
      </c>
      <c r="V100" s="5"/>
    </row>
    <row r="101" spans="3:22" ht="18.75" customHeight="1" thickBot="1">
      <c r="C101" s="74" t="s">
        <v>78</v>
      </c>
      <c r="D101" s="53" t="s">
        <v>73</v>
      </c>
      <c r="E101" s="75">
        <f>D96</f>
        <v>60</v>
      </c>
      <c r="F101" s="76">
        <f>E96</f>
        <v>-0.06</v>
      </c>
      <c r="G101" s="77">
        <f>$L$96</f>
        <v>0</v>
      </c>
      <c r="H101" s="73" t="s">
        <v>94</v>
      </c>
      <c r="I101" s="5"/>
      <c r="N101" s="2"/>
      <c r="O101" s="45"/>
      <c r="P101" s="74" t="s">
        <v>78</v>
      </c>
      <c r="Q101" s="53" t="s">
        <v>73</v>
      </c>
      <c r="R101" s="75">
        <f>$Q$6</f>
        <v>20</v>
      </c>
      <c r="S101" s="76">
        <f>$R$6</f>
        <v>-0.04</v>
      </c>
      <c r="T101" s="77">
        <f>$Y$6</f>
        <v>0</v>
      </c>
      <c r="U101" s="73" t="s">
        <v>94</v>
      </c>
      <c r="V101" s="5"/>
    </row>
    <row r="102" spans="2:21" ht="18.75" customHeight="1">
      <c r="B102" s="45">
        <v>5</v>
      </c>
      <c r="C102" s="46" t="s">
        <v>71</v>
      </c>
      <c r="D102" s="31"/>
      <c r="N102" s="2"/>
      <c r="O102" s="45">
        <v>5</v>
      </c>
      <c r="P102" s="46" t="s">
        <v>71</v>
      </c>
      <c r="Q102" s="31"/>
      <c r="R102" s="4"/>
      <c r="U102" s="5"/>
    </row>
    <row r="103" spans="1:16" ht="18.75" customHeight="1">
      <c r="A103" s="3"/>
      <c r="C103" s="46" t="s">
        <v>38</v>
      </c>
      <c r="D103" s="3"/>
      <c r="E103" s="3"/>
      <c r="H103" s="3"/>
      <c r="O103" s="45"/>
      <c r="P103" s="46" t="s">
        <v>38</v>
      </c>
    </row>
    <row r="104" spans="1:16" ht="18.75" customHeight="1" thickBot="1">
      <c r="A104" s="3"/>
      <c r="C104" s="46" t="s">
        <v>72</v>
      </c>
      <c r="D104" s="3"/>
      <c r="E104" s="3"/>
      <c r="H104" s="3"/>
      <c r="O104" s="45"/>
      <c r="P104" s="46" t="s">
        <v>72</v>
      </c>
    </row>
    <row r="105" spans="1:20" ht="18.75" customHeight="1" thickBot="1">
      <c r="A105" s="3"/>
      <c r="C105" s="2" t="s">
        <v>79</v>
      </c>
      <c r="D105" s="53" t="s">
        <v>74</v>
      </c>
      <c r="E105" s="34">
        <f>E100</f>
        <v>60</v>
      </c>
      <c r="F105" s="34">
        <f>(F100-G100)</f>
        <v>-0.06</v>
      </c>
      <c r="G105" s="48" t="s">
        <v>69</v>
      </c>
      <c r="H105" s="3"/>
      <c r="O105" s="45"/>
      <c r="P105" s="2" t="s">
        <v>79</v>
      </c>
      <c r="Q105" s="53" t="s">
        <v>74</v>
      </c>
      <c r="R105" s="34">
        <f>$Q$5</f>
        <v>20</v>
      </c>
      <c r="S105" s="34">
        <f>($S$10-$T$10)</f>
        <v>-0.04</v>
      </c>
      <c r="T105" s="48" t="s">
        <v>69</v>
      </c>
    </row>
    <row r="106" spans="1:21" ht="18.75" customHeight="1" thickBot="1">
      <c r="A106" s="3"/>
      <c r="C106" s="2" t="s">
        <v>80</v>
      </c>
      <c r="D106" s="53" t="s">
        <v>73</v>
      </c>
      <c r="E106" s="34">
        <f>E101/(1+$L$95)</f>
        <v>54.54545454545454</v>
      </c>
      <c r="F106" s="34">
        <f>(F101-G101)/(1+$L$95)</f>
        <v>-0.054545454545454536</v>
      </c>
      <c r="G106" s="48" t="s">
        <v>70</v>
      </c>
      <c r="H106" s="3" t="s">
        <v>75</v>
      </c>
      <c r="O106" s="45"/>
      <c r="P106" s="2" t="s">
        <v>80</v>
      </c>
      <c r="Q106" s="53" t="s">
        <v>73</v>
      </c>
      <c r="R106" s="34">
        <f>$Q$6/(1+$Y$5)</f>
        <v>18.18181818181818</v>
      </c>
      <c r="S106" s="34">
        <f>($S$11-$T$11)/(1+$Y$5)</f>
        <v>-0.03636363636363636</v>
      </c>
      <c r="T106" s="48" t="s">
        <v>70</v>
      </c>
      <c r="U106" s="3" t="s">
        <v>75</v>
      </c>
    </row>
    <row r="107" spans="1:16" ht="18.75" customHeight="1" thickBot="1">
      <c r="A107" s="3"/>
      <c r="C107" s="46" t="s">
        <v>76</v>
      </c>
      <c r="D107" s="3"/>
      <c r="E107" s="3"/>
      <c r="H107" s="3"/>
      <c r="O107" s="45"/>
      <c r="P107" s="46" t="s">
        <v>76</v>
      </c>
    </row>
    <row r="108" spans="1:21" ht="18.75" customHeight="1" thickBot="1">
      <c r="A108" s="3"/>
      <c r="C108" s="2" t="s">
        <v>81</v>
      </c>
      <c r="D108" s="37">
        <f>E105-E106</f>
        <v>5.45454545454546</v>
      </c>
      <c r="E108" s="34">
        <f>F105</f>
        <v>-0.06</v>
      </c>
      <c r="F108" s="65" t="s">
        <v>56</v>
      </c>
      <c r="G108" s="34">
        <f>F106</f>
        <v>-0.054545454545454536</v>
      </c>
      <c r="H108" s="48" t="s">
        <v>70</v>
      </c>
      <c r="O108" s="45"/>
      <c r="P108" s="2" t="s">
        <v>81</v>
      </c>
      <c r="Q108" s="37">
        <f>R105-R106</f>
        <v>1.8181818181818201</v>
      </c>
      <c r="R108" s="34">
        <f>S105</f>
        <v>-0.04</v>
      </c>
      <c r="S108" s="65" t="s">
        <v>56</v>
      </c>
      <c r="T108" s="34">
        <f>S106</f>
        <v>-0.03636363636363636</v>
      </c>
      <c r="U108" s="48" t="s">
        <v>70</v>
      </c>
    </row>
    <row r="109" spans="1:21" ht="18.75" customHeight="1" thickBot="1">
      <c r="A109" s="3"/>
      <c r="C109" s="2" t="s">
        <v>82</v>
      </c>
      <c r="D109" s="37">
        <f>D108</f>
        <v>5.45454545454546</v>
      </c>
      <c r="E109" s="78">
        <f>-G108</f>
        <v>0.054545454545454536</v>
      </c>
      <c r="F109" s="65" t="s">
        <v>57</v>
      </c>
      <c r="G109" s="34">
        <f>-E108</f>
        <v>0.06</v>
      </c>
      <c r="H109" s="48" t="s">
        <v>69</v>
      </c>
      <c r="O109" s="45"/>
      <c r="P109" s="2" t="s">
        <v>82</v>
      </c>
      <c r="Q109" s="37">
        <f>Q108</f>
        <v>1.8181818181818201</v>
      </c>
      <c r="R109" s="78">
        <f>-T108</f>
        <v>0.03636363636363636</v>
      </c>
      <c r="S109" s="65" t="s">
        <v>57</v>
      </c>
      <c r="T109" s="34">
        <f>-R108</f>
        <v>0.04</v>
      </c>
      <c r="U109" s="48" t="s">
        <v>69</v>
      </c>
    </row>
    <row r="110" spans="1:21" ht="18.75" customHeight="1" thickBot="1">
      <c r="A110" s="3"/>
      <c r="C110" s="2" t="s">
        <v>39</v>
      </c>
      <c r="D110" s="37">
        <f>D109/G109</f>
        <v>90.909090909091</v>
      </c>
      <c r="E110" s="78">
        <f>E109/G109</f>
        <v>0.909090909090909</v>
      </c>
      <c r="F110" s="65" t="s">
        <v>57</v>
      </c>
      <c r="G110" s="34">
        <v>1</v>
      </c>
      <c r="H110" s="48" t="s">
        <v>69</v>
      </c>
      <c r="O110" s="45"/>
      <c r="P110" s="2" t="s">
        <v>39</v>
      </c>
      <c r="Q110" s="37">
        <f>Q109/T109</f>
        <v>45.4545454545455</v>
      </c>
      <c r="R110" s="78">
        <f>R109/T109</f>
        <v>0.9090909090909091</v>
      </c>
      <c r="S110" s="65" t="s">
        <v>57</v>
      </c>
      <c r="T110" s="34">
        <v>1</v>
      </c>
      <c r="U110" s="48" t="s">
        <v>69</v>
      </c>
    </row>
    <row r="111" spans="1:16" ht="18.75" customHeight="1" thickBot="1">
      <c r="A111" s="3"/>
      <c r="B111" s="45">
        <v>6</v>
      </c>
      <c r="C111" s="46" t="s">
        <v>40</v>
      </c>
      <c r="D111" s="3"/>
      <c r="E111" s="3"/>
      <c r="H111" s="3"/>
      <c r="O111" s="45">
        <v>6</v>
      </c>
      <c r="P111" s="46" t="s">
        <v>40</v>
      </c>
    </row>
    <row r="112" spans="1:21" ht="18.75" customHeight="1" thickBot="1">
      <c r="A112" s="3"/>
      <c r="C112" s="2" t="s">
        <v>47</v>
      </c>
      <c r="D112" s="37">
        <f>D110</f>
        <v>90.909090909091</v>
      </c>
      <c r="E112" s="78">
        <f>E110</f>
        <v>0.909090909090909</v>
      </c>
      <c r="F112" s="65" t="s">
        <v>58</v>
      </c>
      <c r="G112" s="65" t="s">
        <v>49</v>
      </c>
      <c r="H112" s="66">
        <f>E97</f>
        <v>180</v>
      </c>
      <c r="O112" s="45"/>
      <c r="P112" s="2" t="s">
        <v>47</v>
      </c>
      <c r="Q112" s="37">
        <f>Q110</f>
        <v>45.4545454545455</v>
      </c>
      <c r="R112" s="78">
        <f>R110</f>
        <v>0.9090909090909091</v>
      </c>
      <c r="S112" s="65" t="s">
        <v>58</v>
      </c>
      <c r="T112" s="65" t="s">
        <v>49</v>
      </c>
      <c r="U112" s="66">
        <f>R97</f>
        <v>200</v>
      </c>
    </row>
    <row r="113" spans="1:20" ht="18.75" customHeight="1" thickBot="1">
      <c r="A113" s="3"/>
      <c r="C113" s="2" t="s">
        <v>48</v>
      </c>
      <c r="D113" s="37">
        <f>1+E112</f>
        <v>1.909090909090909</v>
      </c>
      <c r="E113" s="65" t="s">
        <v>57</v>
      </c>
      <c r="F113" s="61">
        <f>H112</f>
        <v>180</v>
      </c>
      <c r="G113" s="35">
        <f>-D112</f>
        <v>-90.909090909091</v>
      </c>
      <c r="H113" s="3"/>
      <c r="O113" s="45"/>
      <c r="P113" s="2" t="s">
        <v>48</v>
      </c>
      <c r="Q113" s="37">
        <f>1+R112</f>
        <v>1.9090909090909092</v>
      </c>
      <c r="R113" s="65" t="s">
        <v>57</v>
      </c>
      <c r="S113" s="61">
        <f>U112</f>
        <v>200</v>
      </c>
      <c r="T113" s="35">
        <f>-Q112</f>
        <v>-45.4545454545455</v>
      </c>
    </row>
    <row r="114" spans="1:20" ht="18.75" customHeight="1" thickBot="1">
      <c r="A114" s="3"/>
      <c r="C114" s="2" t="s">
        <v>41</v>
      </c>
      <c r="D114" s="37">
        <f>D113/D113</f>
        <v>1</v>
      </c>
      <c r="E114" s="65" t="s">
        <v>57</v>
      </c>
      <c r="F114" s="55">
        <f>(F113+G113)/D113</f>
        <v>46.66666666666662</v>
      </c>
      <c r="G114" s="3" t="s">
        <v>59</v>
      </c>
      <c r="H114" s="3"/>
      <c r="O114" s="45"/>
      <c r="P114" s="2" t="s">
        <v>41</v>
      </c>
      <c r="Q114" s="37">
        <f>Q113/Q113</f>
        <v>1</v>
      </c>
      <c r="R114" s="65" t="s">
        <v>57</v>
      </c>
      <c r="S114" s="55">
        <f>(S113+T113)/Q113</f>
        <v>80.95238095238092</v>
      </c>
      <c r="T114" s="3" t="s">
        <v>59</v>
      </c>
    </row>
    <row r="115" spans="1:23" ht="18.75" customHeight="1" thickBot="1">
      <c r="A115" s="3"/>
      <c r="C115" s="2" t="s">
        <v>42</v>
      </c>
      <c r="D115" s="37">
        <v>1</v>
      </c>
      <c r="E115" s="65" t="s">
        <v>56</v>
      </c>
      <c r="F115" s="61">
        <f>E97</f>
        <v>180</v>
      </c>
      <c r="G115" s="67">
        <f>-F114</f>
        <v>-46.66666666666662</v>
      </c>
      <c r="H115" s="3" t="s">
        <v>83</v>
      </c>
      <c r="I115" s="69">
        <f>F115+G115</f>
        <v>133.33333333333337</v>
      </c>
      <c r="J115" s="68"/>
      <c r="O115" s="45"/>
      <c r="P115" s="2" t="s">
        <v>42</v>
      </c>
      <c r="Q115" s="37">
        <v>1</v>
      </c>
      <c r="R115" s="65" t="s">
        <v>56</v>
      </c>
      <c r="S115" s="61">
        <f>R97</f>
        <v>200</v>
      </c>
      <c r="T115" s="67">
        <f>-S114</f>
        <v>-80.95238095238092</v>
      </c>
      <c r="U115" s="3" t="s">
        <v>83</v>
      </c>
      <c r="V115" s="69">
        <f>S115+T115</f>
        <v>119.04761904761908</v>
      </c>
      <c r="W115" s="68"/>
    </row>
    <row r="116" spans="1:16" ht="18.75" customHeight="1" thickBot="1">
      <c r="A116" s="3"/>
      <c r="B116" s="45">
        <v>7</v>
      </c>
      <c r="C116" s="46" t="s">
        <v>43</v>
      </c>
      <c r="D116" s="3"/>
      <c r="E116" s="3"/>
      <c r="H116" s="3"/>
      <c r="O116" s="45">
        <v>7</v>
      </c>
      <c r="P116" s="46" t="s">
        <v>43</v>
      </c>
    </row>
    <row r="117" spans="1:25" ht="18.75" customHeight="1" thickBot="1">
      <c r="A117" s="3"/>
      <c r="C117" s="2" t="s">
        <v>47</v>
      </c>
      <c r="D117" s="53" t="s">
        <v>60</v>
      </c>
      <c r="E117" s="34">
        <f>$E$100</f>
        <v>60</v>
      </c>
      <c r="F117" s="34">
        <f>$F$100-$G$100</f>
        <v>-0.06</v>
      </c>
      <c r="G117" s="63">
        <f>I115</f>
        <v>133.33333333333337</v>
      </c>
      <c r="H117" s="8" t="s">
        <v>44</v>
      </c>
      <c r="I117" s="64">
        <f>E117+(F117*G117)</f>
        <v>52</v>
      </c>
      <c r="J117" s="3" t="s">
        <v>61</v>
      </c>
      <c r="L117" s="8" t="s">
        <v>45</v>
      </c>
      <c r="O117" s="45"/>
      <c r="P117" s="2" t="s">
        <v>54</v>
      </c>
      <c r="Q117" s="53" t="s">
        <v>60</v>
      </c>
      <c r="R117" s="34">
        <f>Q95</f>
        <v>20</v>
      </c>
      <c r="S117" s="34">
        <f>S100-T100</f>
        <v>-0.04</v>
      </c>
      <c r="T117" s="63">
        <f>V115</f>
        <v>119.04761904761908</v>
      </c>
      <c r="U117" s="8" t="s">
        <v>44</v>
      </c>
      <c r="V117" s="64">
        <f>R117+(S117*T117)</f>
        <v>15.238095238095237</v>
      </c>
      <c r="W117" s="3" t="s">
        <v>61</v>
      </c>
      <c r="Y117" s="8" t="s">
        <v>45</v>
      </c>
    </row>
    <row r="118" spans="3:25" ht="18.75" customHeight="1" thickBot="1">
      <c r="C118" s="2" t="s">
        <v>48</v>
      </c>
      <c r="D118" s="53" t="s">
        <v>73</v>
      </c>
      <c r="E118" s="34">
        <f>$E$101</f>
        <v>60</v>
      </c>
      <c r="F118" s="34">
        <f>$F$101-$G$101</f>
        <v>-0.06</v>
      </c>
      <c r="G118" s="63">
        <f>F114</f>
        <v>46.66666666666662</v>
      </c>
      <c r="H118" s="62" t="s">
        <v>44</v>
      </c>
      <c r="I118" s="64">
        <f>E118+(F118*G118)</f>
        <v>57.2</v>
      </c>
      <c r="J118" s="79">
        <f>I118/I117</f>
        <v>1.1</v>
      </c>
      <c r="K118" s="8" t="s">
        <v>46</v>
      </c>
      <c r="L118" s="80">
        <f>J118-1</f>
        <v>0.10000000000000009</v>
      </c>
      <c r="N118" s="2"/>
      <c r="O118" s="45"/>
      <c r="P118" s="2" t="s">
        <v>55</v>
      </c>
      <c r="Q118" s="53" t="s">
        <v>73</v>
      </c>
      <c r="R118" s="34">
        <f>Q96</f>
        <v>20</v>
      </c>
      <c r="S118" s="34">
        <f>S101-T101</f>
        <v>-0.04</v>
      </c>
      <c r="T118" s="63">
        <f>S114</f>
        <v>80.95238095238092</v>
      </c>
      <c r="U118" s="62" t="s">
        <v>44</v>
      </c>
      <c r="V118" s="64">
        <f>R118+(S118*T118)</f>
        <v>16.761904761904763</v>
      </c>
      <c r="W118" s="79">
        <f>V118/V117</f>
        <v>1.1</v>
      </c>
      <c r="X118" s="8" t="s">
        <v>46</v>
      </c>
      <c r="Y118" s="80">
        <f>W118-1</f>
        <v>0.10000000000000009</v>
      </c>
    </row>
    <row r="119" spans="1:25" ht="18.75" customHeight="1" thickBot="1">
      <c r="A119" s="6" t="s">
        <v>28</v>
      </c>
      <c r="C119" s="1" t="s">
        <v>96</v>
      </c>
      <c r="D119" s="83"/>
      <c r="E119" s="84"/>
      <c r="F119" s="84"/>
      <c r="G119" s="85"/>
      <c r="H119" s="62"/>
      <c r="I119" s="86"/>
      <c r="J119" s="87"/>
      <c r="K119" s="8"/>
      <c r="L119" s="88"/>
      <c r="N119" s="6" t="s">
        <v>28</v>
      </c>
      <c r="O119" s="45"/>
      <c r="P119" s="1" t="s">
        <v>96</v>
      </c>
      <c r="Q119" s="83"/>
      <c r="R119" s="84"/>
      <c r="S119" s="84"/>
      <c r="T119" s="85"/>
      <c r="U119" s="62"/>
      <c r="V119" s="86"/>
      <c r="W119" s="87"/>
      <c r="X119" s="8"/>
      <c r="Y119" s="88"/>
    </row>
    <row r="120" spans="2:25" ht="18.75" customHeight="1" thickBot="1">
      <c r="B120" s="45">
        <v>8</v>
      </c>
      <c r="C120" s="51" t="s">
        <v>68</v>
      </c>
      <c r="D120" s="29">
        <f>$AG$8</f>
        <v>60</v>
      </c>
      <c r="E120" s="10">
        <f>$AG$9</f>
        <v>-0.06</v>
      </c>
      <c r="F120" s="50" t="s">
        <v>64</v>
      </c>
      <c r="H120" s="3"/>
      <c r="K120" s="6" t="s">
        <v>88</v>
      </c>
      <c r="L120" s="43">
        <f>$AG$11</f>
        <v>0.1</v>
      </c>
      <c r="N120" s="2"/>
      <c r="O120" s="45">
        <v>8</v>
      </c>
      <c r="P120" s="51" t="s">
        <v>68</v>
      </c>
      <c r="Q120" s="29">
        <f>$AH$8</f>
        <v>20</v>
      </c>
      <c r="R120" s="10">
        <f>$AH$9</f>
        <v>-0.04</v>
      </c>
      <c r="S120" s="50" t="s">
        <v>64</v>
      </c>
      <c r="X120" s="6" t="s">
        <v>88</v>
      </c>
      <c r="Y120" s="43">
        <f>$AH$11</f>
        <v>0.1</v>
      </c>
    </row>
    <row r="121" spans="2:25" ht="18.75" customHeight="1" thickBot="1">
      <c r="B121" s="45">
        <v>9</v>
      </c>
      <c r="C121" s="52" t="s">
        <v>65</v>
      </c>
      <c r="D121" s="30">
        <f>$AG$8*(1+$AG$10)</f>
        <v>60</v>
      </c>
      <c r="E121" s="11">
        <f>$AG$9</f>
        <v>-0.06</v>
      </c>
      <c r="F121" s="12" t="s">
        <v>66</v>
      </c>
      <c r="H121" s="3"/>
      <c r="I121" s="5"/>
      <c r="K121" s="6" t="s">
        <v>92</v>
      </c>
      <c r="L121" s="49">
        <f>$AG$13</f>
        <v>0.04</v>
      </c>
      <c r="N121" s="2"/>
      <c r="O121" s="45">
        <v>9</v>
      </c>
      <c r="P121" s="52" t="s">
        <v>65</v>
      </c>
      <c r="Q121" s="30">
        <f>$AH$8*(1+$AH$10)</f>
        <v>20</v>
      </c>
      <c r="R121" s="11">
        <f>$AH$9</f>
        <v>-0.04</v>
      </c>
      <c r="S121" s="12" t="s">
        <v>66</v>
      </c>
      <c r="V121" s="5"/>
      <c r="X121" s="6" t="s">
        <v>92</v>
      </c>
      <c r="Y121" s="49">
        <f>$AH$13</f>
        <v>0.1</v>
      </c>
    </row>
    <row r="122" spans="2:22" ht="18.75" customHeight="1" thickBot="1">
      <c r="B122" s="45">
        <v>10</v>
      </c>
      <c r="C122" s="54"/>
      <c r="D122" s="36" t="s">
        <v>67</v>
      </c>
      <c r="E122" s="55">
        <f>$AG$7</f>
        <v>180</v>
      </c>
      <c r="F122" s="4"/>
      <c r="H122" s="3"/>
      <c r="I122" s="5"/>
      <c r="N122" s="2"/>
      <c r="O122" s="45">
        <v>10</v>
      </c>
      <c r="P122" s="54"/>
      <c r="Q122" s="36" t="s">
        <v>67</v>
      </c>
      <c r="R122" s="55">
        <f>$AH$7</f>
        <v>200</v>
      </c>
      <c r="S122" s="4"/>
      <c r="V122" s="5"/>
    </row>
    <row r="123" spans="3:22" ht="18.75" customHeight="1">
      <c r="C123" s="70" t="s">
        <v>91</v>
      </c>
      <c r="D123" s="71"/>
      <c r="E123" s="72"/>
      <c r="F123" s="4"/>
      <c r="H123" s="3"/>
      <c r="I123" s="5"/>
      <c r="N123" s="2"/>
      <c r="O123" s="45"/>
      <c r="P123" s="70" t="s">
        <v>91</v>
      </c>
      <c r="Q123" s="71"/>
      <c r="R123" s="72"/>
      <c r="S123" s="4"/>
      <c r="V123" s="5"/>
    </row>
    <row r="124" spans="3:22" ht="18.75" customHeight="1" thickBot="1">
      <c r="C124" s="70" t="s">
        <v>107</v>
      </c>
      <c r="D124" s="71"/>
      <c r="E124" s="72"/>
      <c r="F124" s="4"/>
      <c r="H124" s="3"/>
      <c r="I124" s="5"/>
      <c r="N124" s="2"/>
      <c r="O124" s="45"/>
      <c r="P124" s="70" t="s">
        <v>107</v>
      </c>
      <c r="Q124" s="71"/>
      <c r="R124" s="72"/>
      <c r="S124" s="4"/>
      <c r="V124" s="5"/>
    </row>
    <row r="125" spans="3:22" ht="18.75" customHeight="1" thickBot="1">
      <c r="C125" s="74" t="s">
        <v>97</v>
      </c>
      <c r="D125" s="53" t="s">
        <v>74</v>
      </c>
      <c r="E125" s="75">
        <f>D120</f>
        <v>60</v>
      </c>
      <c r="F125" s="76">
        <f>E120</f>
        <v>-0.06</v>
      </c>
      <c r="G125" s="77">
        <f>L121</f>
        <v>0.04</v>
      </c>
      <c r="H125" s="73" t="s">
        <v>93</v>
      </c>
      <c r="I125" s="5"/>
      <c r="N125" s="2"/>
      <c r="O125" s="45"/>
      <c r="P125" s="74" t="s">
        <v>97</v>
      </c>
      <c r="Q125" s="53" t="s">
        <v>74</v>
      </c>
      <c r="R125" s="75">
        <f>Q120</f>
        <v>20</v>
      </c>
      <c r="S125" s="76">
        <f>R120</f>
        <v>-0.04</v>
      </c>
      <c r="T125" s="77">
        <f>$Y$31</f>
        <v>0.1</v>
      </c>
      <c r="U125" s="73" t="s">
        <v>93</v>
      </c>
      <c r="V125" s="5"/>
    </row>
    <row r="126" spans="3:22" ht="18.75" customHeight="1" thickBot="1">
      <c r="C126" s="74" t="s">
        <v>98</v>
      </c>
      <c r="D126" s="53" t="s">
        <v>73</v>
      </c>
      <c r="E126" s="75">
        <f>D121</f>
        <v>60</v>
      </c>
      <c r="F126" s="76">
        <f>E121</f>
        <v>-0.06</v>
      </c>
      <c r="G126" s="77">
        <f>$L$31</f>
        <v>0.04</v>
      </c>
      <c r="H126" s="73" t="s">
        <v>94</v>
      </c>
      <c r="I126" s="5"/>
      <c r="N126" s="2"/>
      <c r="O126" s="45"/>
      <c r="P126" s="74" t="s">
        <v>105</v>
      </c>
      <c r="Q126" s="53" t="s">
        <v>73</v>
      </c>
      <c r="R126" s="75">
        <f>Q121</f>
        <v>20</v>
      </c>
      <c r="S126" s="76">
        <f>R121</f>
        <v>-0.04</v>
      </c>
      <c r="T126" s="77">
        <f>$Y$31</f>
        <v>0.1</v>
      </c>
      <c r="U126" s="73" t="s">
        <v>94</v>
      </c>
      <c r="V126" s="5"/>
    </row>
    <row r="127" spans="2:21" ht="18.75" customHeight="1">
      <c r="B127" s="45">
        <v>11</v>
      </c>
      <c r="C127" s="46" t="s">
        <v>71</v>
      </c>
      <c r="D127" s="31"/>
      <c r="N127" s="2"/>
      <c r="O127" s="45">
        <v>11</v>
      </c>
      <c r="P127" s="46" t="s">
        <v>71</v>
      </c>
      <c r="Q127" s="31"/>
      <c r="R127" s="4"/>
      <c r="U127" s="5"/>
    </row>
    <row r="128" spans="3:16" ht="18.75" customHeight="1">
      <c r="C128" s="46" t="s">
        <v>38</v>
      </c>
      <c r="D128" s="3"/>
      <c r="E128" s="3"/>
      <c r="H128" s="3"/>
      <c r="N128" s="2"/>
      <c r="O128" s="45"/>
      <c r="P128" s="46" t="s">
        <v>38</v>
      </c>
    </row>
    <row r="129" spans="3:16" ht="18.75" customHeight="1" thickBot="1">
      <c r="C129" s="46" t="s">
        <v>72</v>
      </c>
      <c r="D129" s="3"/>
      <c r="E129" s="3"/>
      <c r="H129" s="3"/>
      <c r="N129" s="2"/>
      <c r="O129" s="45"/>
      <c r="P129" s="46" t="s">
        <v>72</v>
      </c>
    </row>
    <row r="130" spans="3:20" ht="18.75" customHeight="1" thickBot="1">
      <c r="C130" s="2" t="s">
        <v>6</v>
      </c>
      <c r="D130" s="53" t="s">
        <v>74</v>
      </c>
      <c r="E130" s="34">
        <f>D120</f>
        <v>60</v>
      </c>
      <c r="F130" s="34">
        <f>(F125-G125)</f>
        <v>-0.1</v>
      </c>
      <c r="G130" s="48" t="s">
        <v>69</v>
      </c>
      <c r="H130" s="3"/>
      <c r="N130" s="2"/>
      <c r="O130" s="45"/>
      <c r="P130" s="2" t="s">
        <v>6</v>
      </c>
      <c r="Q130" s="53" t="s">
        <v>74</v>
      </c>
      <c r="R130" s="34">
        <f>Q120</f>
        <v>20</v>
      </c>
      <c r="S130" s="34">
        <f>(S125-T125)</f>
        <v>-0.14</v>
      </c>
      <c r="T130" s="48" t="s">
        <v>69</v>
      </c>
    </row>
    <row r="131" spans="3:21" ht="18.75" customHeight="1" thickBot="1">
      <c r="C131" s="2" t="s">
        <v>100</v>
      </c>
      <c r="D131" s="53" t="s">
        <v>73</v>
      </c>
      <c r="E131" s="34">
        <f>D121/(1+$L$5)</f>
        <v>54.54545454545454</v>
      </c>
      <c r="F131" s="34">
        <f>(F126-G126)/(1+$L$5)</f>
        <v>-0.09090909090909091</v>
      </c>
      <c r="G131" s="48" t="s">
        <v>70</v>
      </c>
      <c r="H131" s="3" t="s">
        <v>75</v>
      </c>
      <c r="N131" s="2"/>
      <c r="O131" s="45"/>
      <c r="P131" s="2" t="s">
        <v>7</v>
      </c>
      <c r="Q131" s="53" t="s">
        <v>73</v>
      </c>
      <c r="R131" s="34">
        <f>Q121/(1+$Y$30)</f>
        <v>18.18181818181818</v>
      </c>
      <c r="S131" s="34">
        <f>(S126-T126)/(1+$Y$30)</f>
        <v>-0.1272727272727273</v>
      </c>
      <c r="T131" s="48" t="s">
        <v>70</v>
      </c>
      <c r="U131" s="3" t="s">
        <v>75</v>
      </c>
    </row>
    <row r="132" spans="3:16" ht="18.75" customHeight="1" thickBot="1">
      <c r="C132" s="46" t="s">
        <v>108</v>
      </c>
      <c r="D132" s="3"/>
      <c r="E132" s="3"/>
      <c r="H132" s="3"/>
      <c r="N132" s="2"/>
      <c r="O132" s="45"/>
      <c r="P132" s="46" t="s">
        <v>53</v>
      </c>
    </row>
    <row r="133" spans="3:21" ht="18.75" customHeight="1" thickBot="1">
      <c r="C133" s="2" t="s">
        <v>8</v>
      </c>
      <c r="D133" s="37">
        <f>E130-E131</f>
        <v>5.45454545454546</v>
      </c>
      <c r="E133" s="34">
        <f>F130</f>
        <v>-0.1</v>
      </c>
      <c r="F133" s="65" t="s">
        <v>56</v>
      </c>
      <c r="G133" s="34">
        <f>F131</f>
        <v>-0.09090909090909091</v>
      </c>
      <c r="H133" s="48" t="s">
        <v>70</v>
      </c>
      <c r="N133" s="2"/>
      <c r="O133" s="45"/>
      <c r="P133" s="2" t="s">
        <v>8</v>
      </c>
      <c r="Q133" s="37">
        <f>R130-R131</f>
        <v>1.8181818181818201</v>
      </c>
      <c r="R133" s="34">
        <f>S130</f>
        <v>-0.14</v>
      </c>
      <c r="S133" s="65" t="s">
        <v>56</v>
      </c>
      <c r="T133" s="34">
        <f>S131</f>
        <v>-0.1272727272727273</v>
      </c>
      <c r="U133" s="48" t="s">
        <v>70</v>
      </c>
    </row>
    <row r="134" spans="3:21" ht="18.75" customHeight="1" thickBot="1">
      <c r="C134" s="2" t="s">
        <v>9</v>
      </c>
      <c r="D134" s="37">
        <f>D133</f>
        <v>5.45454545454546</v>
      </c>
      <c r="E134" s="78">
        <f>-G133</f>
        <v>0.09090909090909091</v>
      </c>
      <c r="F134" s="65" t="s">
        <v>57</v>
      </c>
      <c r="G134" s="34">
        <f>-E133</f>
        <v>0.1</v>
      </c>
      <c r="H134" s="48" t="s">
        <v>69</v>
      </c>
      <c r="N134" s="2"/>
      <c r="O134" s="45"/>
      <c r="P134" s="2" t="s">
        <v>9</v>
      </c>
      <c r="Q134" s="37">
        <f>Q133</f>
        <v>1.8181818181818201</v>
      </c>
      <c r="R134" s="78">
        <f>-T133</f>
        <v>0.1272727272727273</v>
      </c>
      <c r="S134" s="65" t="s">
        <v>57</v>
      </c>
      <c r="T134" s="34">
        <f>-R133</f>
        <v>0.14</v>
      </c>
      <c r="U134" s="48" t="s">
        <v>69</v>
      </c>
    </row>
    <row r="135" spans="3:21" ht="18.75" customHeight="1" thickBot="1">
      <c r="C135" s="2">
        <v>11.3</v>
      </c>
      <c r="D135" s="37">
        <f>D134/G134</f>
        <v>54.545454545454604</v>
      </c>
      <c r="E135" s="78">
        <f>E134/G134</f>
        <v>0.9090909090909091</v>
      </c>
      <c r="F135" s="65" t="s">
        <v>57</v>
      </c>
      <c r="G135" s="34">
        <v>1</v>
      </c>
      <c r="H135" s="48" t="s">
        <v>69</v>
      </c>
      <c r="N135" s="2"/>
      <c r="O135" s="45"/>
      <c r="P135" s="2" t="s">
        <v>106</v>
      </c>
      <c r="Q135" s="37">
        <f>Q134/T134</f>
        <v>12.987012987013</v>
      </c>
      <c r="R135" s="78">
        <f>R134/T134</f>
        <v>0.9090909090909091</v>
      </c>
      <c r="S135" s="65" t="s">
        <v>57</v>
      </c>
      <c r="T135" s="34">
        <v>1</v>
      </c>
      <c r="U135" s="48" t="s">
        <v>69</v>
      </c>
    </row>
    <row r="136" spans="3:16" ht="18.75" customHeight="1" thickBot="1">
      <c r="C136" s="46" t="s">
        <v>99</v>
      </c>
      <c r="D136" s="3"/>
      <c r="E136" s="3"/>
      <c r="H136" s="3"/>
      <c r="N136" s="2"/>
      <c r="O136" s="45"/>
      <c r="P136" s="46" t="s">
        <v>99</v>
      </c>
    </row>
    <row r="137" spans="2:21" ht="18.75" customHeight="1" thickBot="1">
      <c r="B137" s="45">
        <v>12</v>
      </c>
      <c r="C137" s="2" t="s">
        <v>10</v>
      </c>
      <c r="D137" s="37">
        <f>D135</f>
        <v>54.545454545454604</v>
      </c>
      <c r="E137" s="78">
        <f>E135</f>
        <v>0.9090909090909091</v>
      </c>
      <c r="F137" s="65" t="s">
        <v>58</v>
      </c>
      <c r="G137" s="65" t="s">
        <v>49</v>
      </c>
      <c r="H137" s="66">
        <f>E122</f>
        <v>180</v>
      </c>
      <c r="N137" s="2"/>
      <c r="O137" s="45">
        <v>12</v>
      </c>
      <c r="P137" s="2" t="s">
        <v>10</v>
      </c>
      <c r="Q137" s="37">
        <f>Q135</f>
        <v>12.987012987013</v>
      </c>
      <c r="R137" s="78">
        <f>R135</f>
        <v>0.9090909090909091</v>
      </c>
      <c r="S137" s="65" t="s">
        <v>58</v>
      </c>
      <c r="T137" s="65" t="s">
        <v>49</v>
      </c>
      <c r="U137" s="66">
        <f>R122</f>
        <v>200</v>
      </c>
    </row>
    <row r="138" spans="3:20" ht="18.75" customHeight="1" thickBot="1">
      <c r="C138" s="2" t="s">
        <v>11</v>
      </c>
      <c r="D138" s="37">
        <f>1+E137</f>
        <v>1.9090909090909092</v>
      </c>
      <c r="E138" s="65" t="s">
        <v>57</v>
      </c>
      <c r="F138" s="61">
        <f>H137</f>
        <v>180</v>
      </c>
      <c r="G138" s="35">
        <f>-D137</f>
        <v>-54.545454545454604</v>
      </c>
      <c r="H138" s="3"/>
      <c r="N138" s="2"/>
      <c r="O138" s="45"/>
      <c r="P138" s="2" t="s">
        <v>11</v>
      </c>
      <c r="Q138" s="37">
        <f>1+R137</f>
        <v>1.9090909090909092</v>
      </c>
      <c r="R138" s="65" t="s">
        <v>57</v>
      </c>
      <c r="S138" s="61">
        <f>U137</f>
        <v>200</v>
      </c>
      <c r="T138" s="35">
        <f>-Q137</f>
        <v>-12.987012987013</v>
      </c>
    </row>
    <row r="139" spans="3:20" ht="18.75" customHeight="1" thickBot="1">
      <c r="C139" s="2" t="s">
        <v>101</v>
      </c>
      <c r="D139" s="37">
        <f>D138/D138</f>
        <v>1</v>
      </c>
      <c r="E139" s="65" t="s">
        <v>57</v>
      </c>
      <c r="F139" s="55">
        <f>(F138+G138)/D138</f>
        <v>65.71428571428568</v>
      </c>
      <c r="G139" s="3" t="s">
        <v>109</v>
      </c>
      <c r="H139" s="3"/>
      <c r="N139" s="2"/>
      <c r="O139" s="45"/>
      <c r="P139" s="2" t="s">
        <v>101</v>
      </c>
      <c r="Q139" s="37">
        <f>Q138/Q138</f>
        <v>1</v>
      </c>
      <c r="R139" s="65" t="s">
        <v>57</v>
      </c>
      <c r="S139" s="55">
        <f>(S138+T138)/Q138</f>
        <v>97.95918367346937</v>
      </c>
      <c r="T139" s="3" t="s">
        <v>109</v>
      </c>
    </row>
    <row r="140" spans="3:23" ht="18.75" customHeight="1" thickBot="1">
      <c r="C140" s="2" t="s">
        <v>102</v>
      </c>
      <c r="D140" s="37">
        <v>1</v>
      </c>
      <c r="E140" s="65" t="s">
        <v>56</v>
      </c>
      <c r="F140" s="61">
        <f>E122</f>
        <v>180</v>
      </c>
      <c r="G140" s="67">
        <f>-F139</f>
        <v>-65.71428571428568</v>
      </c>
      <c r="H140" s="3" t="s">
        <v>83</v>
      </c>
      <c r="I140" s="69">
        <f>F140+G140</f>
        <v>114.28571428571432</v>
      </c>
      <c r="J140" s="68"/>
      <c r="N140" s="2"/>
      <c r="O140" s="45"/>
      <c r="P140" s="2" t="s">
        <v>102</v>
      </c>
      <c r="Q140" s="37">
        <v>1</v>
      </c>
      <c r="R140" s="65" t="s">
        <v>56</v>
      </c>
      <c r="S140" s="61">
        <f>R122</f>
        <v>200</v>
      </c>
      <c r="T140" s="67">
        <f>-S139</f>
        <v>-97.95918367346937</v>
      </c>
      <c r="U140" s="3" t="s">
        <v>83</v>
      </c>
      <c r="V140" s="69">
        <f>S140+T140</f>
        <v>102.04081632653063</v>
      </c>
      <c r="W140" s="68"/>
    </row>
    <row r="141" spans="2:16" ht="18.75" customHeight="1" thickBot="1">
      <c r="B141" s="45">
        <v>13</v>
      </c>
      <c r="C141" s="46" t="s">
        <v>110</v>
      </c>
      <c r="D141" s="3"/>
      <c r="E141" s="3"/>
      <c r="H141" s="3"/>
      <c r="N141" s="2"/>
      <c r="O141" s="45">
        <v>13</v>
      </c>
      <c r="P141" s="46" t="s">
        <v>110</v>
      </c>
    </row>
    <row r="142" spans="3:25" ht="18.75" customHeight="1" thickBot="1">
      <c r="C142" s="2" t="s">
        <v>103</v>
      </c>
      <c r="D142" s="53" t="s">
        <v>60</v>
      </c>
      <c r="E142" s="34">
        <f>D120</f>
        <v>60</v>
      </c>
      <c r="F142" s="34">
        <f>F125-G125</f>
        <v>-0.1</v>
      </c>
      <c r="G142" s="63">
        <f>I140</f>
        <v>114.28571428571432</v>
      </c>
      <c r="H142" s="8" t="s">
        <v>44</v>
      </c>
      <c r="I142" s="64">
        <f>E142+(F142*G142)</f>
        <v>48.57142857142857</v>
      </c>
      <c r="J142" s="3" t="s">
        <v>61</v>
      </c>
      <c r="L142" s="8" t="s">
        <v>45</v>
      </c>
      <c r="N142" s="2"/>
      <c r="O142" s="45"/>
      <c r="P142" s="2" t="s">
        <v>103</v>
      </c>
      <c r="Q142" s="53" t="s">
        <v>60</v>
      </c>
      <c r="R142" s="34">
        <f>$R$35</f>
        <v>20</v>
      </c>
      <c r="S142" s="34">
        <f>$S$35-$T$35</f>
        <v>-0.14</v>
      </c>
      <c r="T142" s="63">
        <f>V140</f>
        <v>102.04081632653063</v>
      </c>
      <c r="U142" s="8" t="s">
        <v>44</v>
      </c>
      <c r="V142" s="64">
        <f>R142+(S142*T142)</f>
        <v>5.71428571428571</v>
      </c>
      <c r="W142" s="3" t="s">
        <v>61</v>
      </c>
      <c r="Y142" s="8" t="s">
        <v>45</v>
      </c>
    </row>
    <row r="143" spans="3:25" ht="18.75" customHeight="1" thickBot="1">
      <c r="C143" s="2" t="s">
        <v>104</v>
      </c>
      <c r="D143" s="53" t="s">
        <v>73</v>
      </c>
      <c r="E143" s="34">
        <f>D121</f>
        <v>60</v>
      </c>
      <c r="F143" s="34">
        <f>F126-G126</f>
        <v>-0.1</v>
      </c>
      <c r="G143" s="63">
        <f>F139</f>
        <v>65.71428571428568</v>
      </c>
      <c r="H143" s="62" t="s">
        <v>44</v>
      </c>
      <c r="I143" s="64">
        <f>E143+(F143*G143)</f>
        <v>53.42857142857143</v>
      </c>
      <c r="J143" s="79">
        <f>I143/I142</f>
        <v>1.1</v>
      </c>
      <c r="K143" s="8" t="s">
        <v>46</v>
      </c>
      <c r="L143" s="80">
        <f>J143-1</f>
        <v>0.10000000000000009</v>
      </c>
      <c r="N143" s="2"/>
      <c r="O143" s="45"/>
      <c r="P143" s="2" t="s">
        <v>104</v>
      </c>
      <c r="Q143" s="53" t="s">
        <v>73</v>
      </c>
      <c r="R143" s="34">
        <f>$R$36</f>
        <v>20</v>
      </c>
      <c r="S143" s="34">
        <f>$S$36-$T$36</f>
        <v>-0.14</v>
      </c>
      <c r="T143" s="63">
        <f>S139</f>
        <v>97.95918367346937</v>
      </c>
      <c r="U143" s="62" t="s">
        <v>44</v>
      </c>
      <c r="V143" s="64">
        <f>R143+(S143*T143)</f>
        <v>6.2857142857142865</v>
      </c>
      <c r="W143" s="79">
        <f>V143/V142</f>
        <v>1.100000000000001</v>
      </c>
      <c r="X143" s="8" t="s">
        <v>46</v>
      </c>
      <c r="Y143" s="80">
        <f>W143-1</f>
        <v>0.10000000000000098</v>
      </c>
    </row>
    <row r="144" spans="1:21" ht="18.75" customHeight="1" thickBot="1">
      <c r="A144" s="6" t="s">
        <v>29</v>
      </c>
      <c r="C144" s="1" t="s">
        <v>12</v>
      </c>
      <c r="N144" s="6" t="s">
        <v>29</v>
      </c>
      <c r="O144" s="45"/>
      <c r="P144" s="1" t="s">
        <v>12</v>
      </c>
      <c r="Q144" s="4"/>
      <c r="R144" s="4"/>
      <c r="U144" s="5"/>
    </row>
    <row r="145" spans="2:25" ht="18.75" customHeight="1" thickBot="1">
      <c r="B145" s="45">
        <v>14</v>
      </c>
      <c r="C145" s="51" t="s">
        <v>68</v>
      </c>
      <c r="D145" s="29">
        <f>$AG$8</f>
        <v>60</v>
      </c>
      <c r="E145" s="10">
        <f>$AG$9</f>
        <v>-0.06</v>
      </c>
      <c r="F145" s="50" t="s">
        <v>64</v>
      </c>
      <c r="H145" s="3"/>
      <c r="K145" s="6" t="s">
        <v>88</v>
      </c>
      <c r="L145" s="43">
        <f>$AG$14</f>
        <v>0.14</v>
      </c>
      <c r="N145" s="2"/>
      <c r="O145" s="45">
        <v>14</v>
      </c>
      <c r="P145" s="51" t="s">
        <v>68</v>
      </c>
      <c r="Q145" s="29">
        <f>$AH$8</f>
        <v>20</v>
      </c>
      <c r="R145" s="10">
        <f>$AH$9</f>
        <v>-0.04</v>
      </c>
      <c r="S145" s="50" t="s">
        <v>64</v>
      </c>
      <c r="X145" s="6" t="s">
        <v>88</v>
      </c>
      <c r="Y145" s="43">
        <f>$AH$14</f>
        <v>0.15</v>
      </c>
    </row>
    <row r="146" spans="2:25" ht="18.75" customHeight="1" thickBot="1">
      <c r="B146" s="45">
        <v>15</v>
      </c>
      <c r="C146" s="52" t="s">
        <v>65</v>
      </c>
      <c r="D146" s="30">
        <f>$AG$8*(1+$AG$10)</f>
        <v>60</v>
      </c>
      <c r="E146" s="11">
        <f>$AG$9</f>
        <v>-0.06</v>
      </c>
      <c r="F146" s="12" t="s">
        <v>66</v>
      </c>
      <c r="H146" s="3"/>
      <c r="I146" s="5"/>
      <c r="K146" s="6" t="s">
        <v>92</v>
      </c>
      <c r="L146" s="49">
        <f>$AG$13</f>
        <v>0.04</v>
      </c>
      <c r="N146" s="2"/>
      <c r="O146" s="45">
        <v>15</v>
      </c>
      <c r="P146" s="52" t="s">
        <v>65</v>
      </c>
      <c r="Q146" s="30">
        <f>$AH$8*(1+$AH$10)</f>
        <v>20</v>
      </c>
      <c r="R146" s="11">
        <f>$AH$9</f>
        <v>-0.04</v>
      </c>
      <c r="S146" s="12" t="s">
        <v>66</v>
      </c>
      <c r="V146" s="5"/>
      <c r="X146" s="6" t="s">
        <v>92</v>
      </c>
      <c r="Y146" s="49">
        <f>$AH$13</f>
        <v>0.1</v>
      </c>
    </row>
    <row r="147" spans="2:22" ht="18.75" customHeight="1" thickBot="1">
      <c r="B147" s="45">
        <v>16</v>
      </c>
      <c r="C147" s="54"/>
      <c r="D147" s="36" t="s">
        <v>67</v>
      </c>
      <c r="E147" s="55">
        <f>$AG$7</f>
        <v>180</v>
      </c>
      <c r="F147" s="4"/>
      <c r="H147" s="3"/>
      <c r="I147" s="5"/>
      <c r="N147" s="2"/>
      <c r="O147" s="45">
        <v>16</v>
      </c>
      <c r="P147" s="54"/>
      <c r="Q147" s="36" t="s">
        <v>67</v>
      </c>
      <c r="R147" s="55">
        <f>$AH$7</f>
        <v>200</v>
      </c>
      <c r="S147" s="4"/>
      <c r="V147" s="5"/>
    </row>
    <row r="148" spans="2:22" ht="18.75" customHeight="1">
      <c r="B148" s="45">
        <v>17</v>
      </c>
      <c r="C148" s="70" t="s">
        <v>91</v>
      </c>
      <c r="D148" s="71"/>
      <c r="E148" s="72"/>
      <c r="F148" s="4"/>
      <c r="H148" s="3"/>
      <c r="I148" s="5"/>
      <c r="N148" s="2"/>
      <c r="O148" s="45">
        <v>17</v>
      </c>
      <c r="P148" s="70" t="s">
        <v>91</v>
      </c>
      <c r="Q148" s="71"/>
      <c r="R148" s="72"/>
      <c r="S148" s="4"/>
      <c r="V148" s="5"/>
    </row>
    <row r="149" spans="3:22" ht="18.75" customHeight="1" thickBot="1">
      <c r="C149" s="70" t="s">
        <v>27</v>
      </c>
      <c r="D149" s="71"/>
      <c r="E149" s="72"/>
      <c r="F149" s="4"/>
      <c r="H149" s="3"/>
      <c r="I149" s="5"/>
      <c r="N149" s="2"/>
      <c r="O149" s="45"/>
      <c r="P149" s="70" t="s">
        <v>27</v>
      </c>
      <c r="Q149" s="71"/>
      <c r="R149" s="72"/>
      <c r="S149" s="4"/>
      <c r="V149" s="5"/>
    </row>
    <row r="150" spans="3:22" ht="18.75" customHeight="1" thickBot="1">
      <c r="C150" s="74" t="s">
        <v>16</v>
      </c>
      <c r="D150" s="53" t="s">
        <v>74</v>
      </c>
      <c r="E150" s="75">
        <f>D145</f>
        <v>60</v>
      </c>
      <c r="F150" s="76">
        <f>E145</f>
        <v>-0.06</v>
      </c>
      <c r="G150" s="77">
        <f>$L$56</f>
        <v>0.04</v>
      </c>
      <c r="H150" s="73" t="s">
        <v>93</v>
      </c>
      <c r="I150" s="5"/>
      <c r="N150" s="2"/>
      <c r="O150" s="45"/>
      <c r="P150" s="74" t="s">
        <v>16</v>
      </c>
      <c r="Q150" s="53" t="s">
        <v>74</v>
      </c>
      <c r="R150" s="75">
        <f>$Q$55</f>
        <v>20</v>
      </c>
      <c r="S150" s="76">
        <f>$R$55</f>
        <v>-0.04</v>
      </c>
      <c r="T150" s="77">
        <f>$Y$56</f>
        <v>0.1</v>
      </c>
      <c r="U150" s="73" t="s">
        <v>93</v>
      </c>
      <c r="V150" s="5"/>
    </row>
    <row r="151" spans="3:22" ht="18.75" customHeight="1" thickBot="1">
      <c r="C151" s="74" t="s">
        <v>17</v>
      </c>
      <c r="D151" s="53" t="s">
        <v>73</v>
      </c>
      <c r="E151" s="75">
        <f>D146</f>
        <v>60</v>
      </c>
      <c r="F151" s="76">
        <f>E146</f>
        <v>-0.06</v>
      </c>
      <c r="G151" s="77">
        <f>$L$56</f>
        <v>0.04</v>
      </c>
      <c r="H151" s="73" t="s">
        <v>94</v>
      </c>
      <c r="I151" s="5"/>
      <c r="N151" s="2"/>
      <c r="O151" s="45"/>
      <c r="P151" s="74" t="s">
        <v>17</v>
      </c>
      <c r="Q151" s="53" t="s">
        <v>73</v>
      </c>
      <c r="R151" s="75">
        <f>Q146</f>
        <v>20</v>
      </c>
      <c r="S151" s="76">
        <f>$R$56</f>
        <v>-0.04</v>
      </c>
      <c r="T151" s="77">
        <f>$Y$56</f>
        <v>0.1</v>
      </c>
      <c r="U151" s="73" t="s">
        <v>94</v>
      </c>
      <c r="V151" s="5"/>
    </row>
    <row r="152" spans="2:21" ht="18.75" customHeight="1">
      <c r="B152" s="45">
        <v>18</v>
      </c>
      <c r="C152" s="46" t="s">
        <v>71</v>
      </c>
      <c r="D152" s="31"/>
      <c r="N152" s="2"/>
      <c r="O152" s="45">
        <v>18</v>
      </c>
      <c r="P152" s="46" t="s">
        <v>71</v>
      </c>
      <c r="Q152" s="31"/>
      <c r="R152" s="4"/>
      <c r="U152" s="5"/>
    </row>
    <row r="153" spans="3:16" ht="18.75" customHeight="1">
      <c r="C153" s="46" t="s">
        <v>38</v>
      </c>
      <c r="D153" s="3"/>
      <c r="E153" s="3"/>
      <c r="H153" s="3"/>
      <c r="N153" s="2"/>
      <c r="O153" s="45"/>
      <c r="P153" s="46" t="s">
        <v>38</v>
      </c>
    </row>
    <row r="154" spans="3:16" ht="18.75" customHeight="1" thickBot="1">
      <c r="C154" s="46" t="s">
        <v>72</v>
      </c>
      <c r="D154" s="3"/>
      <c r="E154" s="3"/>
      <c r="H154" s="3"/>
      <c r="N154" s="2"/>
      <c r="O154" s="45"/>
      <c r="P154" s="46" t="s">
        <v>72</v>
      </c>
    </row>
    <row r="155" spans="3:20" ht="18.75" customHeight="1" thickBot="1">
      <c r="C155" s="2" t="s">
        <v>18</v>
      </c>
      <c r="D155" s="53" t="s">
        <v>74</v>
      </c>
      <c r="E155" s="34">
        <f>D145</f>
        <v>60</v>
      </c>
      <c r="F155" s="34">
        <f>(F150-G150)</f>
        <v>-0.1</v>
      </c>
      <c r="G155" s="48" t="s">
        <v>69</v>
      </c>
      <c r="H155" s="3"/>
      <c r="N155" s="2"/>
      <c r="O155" s="45"/>
      <c r="P155" s="2" t="s">
        <v>18</v>
      </c>
      <c r="Q155" s="53" t="s">
        <v>74</v>
      </c>
      <c r="R155" s="34">
        <f>$R$60</f>
        <v>20</v>
      </c>
      <c r="S155" s="34">
        <f>($S$60-$T$60)</f>
        <v>-0.14</v>
      </c>
      <c r="T155" s="48" t="s">
        <v>69</v>
      </c>
    </row>
    <row r="156" spans="3:21" ht="18.75" customHeight="1" thickBot="1">
      <c r="C156" s="2" t="s">
        <v>19</v>
      </c>
      <c r="D156" s="53" t="s">
        <v>73</v>
      </c>
      <c r="E156" s="34">
        <f>D146/(1+$L$55)</f>
        <v>52.63157894736842</v>
      </c>
      <c r="F156" s="34">
        <f>(F151-G151)/(1+$L$55)</f>
        <v>-0.08771929824561403</v>
      </c>
      <c r="G156" s="48" t="s">
        <v>70</v>
      </c>
      <c r="H156" s="3" t="s">
        <v>75</v>
      </c>
      <c r="N156" s="2"/>
      <c r="O156" s="45"/>
      <c r="P156" s="2" t="s">
        <v>19</v>
      </c>
      <c r="Q156" s="53" t="s">
        <v>73</v>
      </c>
      <c r="R156" s="34">
        <f>$R$61/(1+$Y$55)</f>
        <v>17.39130434782609</v>
      </c>
      <c r="S156" s="34">
        <f>($S$61-$T$61)/(1+$Y$55)</f>
        <v>-0.12173913043478263</v>
      </c>
      <c r="T156" s="48" t="s">
        <v>70</v>
      </c>
      <c r="U156" s="3" t="s">
        <v>75</v>
      </c>
    </row>
    <row r="157" spans="3:16" ht="18.75" customHeight="1" thickBot="1">
      <c r="C157" s="46" t="s">
        <v>25</v>
      </c>
      <c r="D157" s="3"/>
      <c r="E157" s="3"/>
      <c r="H157" s="3"/>
      <c r="N157" s="2"/>
      <c r="O157" s="45"/>
      <c r="P157" s="46" t="s">
        <v>25</v>
      </c>
    </row>
    <row r="158" spans="3:21" ht="18.75" customHeight="1" thickBot="1">
      <c r="C158" s="2" t="s">
        <v>20</v>
      </c>
      <c r="D158" s="37">
        <f>E155-E156</f>
        <v>7.368421052631582</v>
      </c>
      <c r="E158" s="34">
        <f>F155</f>
        <v>-0.1</v>
      </c>
      <c r="F158" s="65" t="s">
        <v>56</v>
      </c>
      <c r="G158" s="34">
        <f>F156</f>
        <v>-0.08771929824561403</v>
      </c>
      <c r="H158" s="48" t="s">
        <v>70</v>
      </c>
      <c r="N158" s="2"/>
      <c r="O158" s="45"/>
      <c r="P158" s="2" t="s">
        <v>20</v>
      </c>
      <c r="Q158" s="37">
        <f>R155-R156</f>
        <v>2.6086956521739104</v>
      </c>
      <c r="R158" s="34">
        <f>S155</f>
        <v>-0.14</v>
      </c>
      <c r="S158" s="65" t="s">
        <v>56</v>
      </c>
      <c r="T158" s="34">
        <f>S156</f>
        <v>-0.12173913043478263</v>
      </c>
      <c r="U158" s="48" t="s">
        <v>70</v>
      </c>
    </row>
    <row r="159" spans="3:21" ht="18.75" customHeight="1" thickBot="1">
      <c r="C159" s="2" t="s">
        <v>21</v>
      </c>
      <c r="D159" s="37">
        <f>D158</f>
        <v>7.368421052631582</v>
      </c>
      <c r="E159" s="78">
        <f>-G158</f>
        <v>0.08771929824561403</v>
      </c>
      <c r="F159" s="65" t="s">
        <v>57</v>
      </c>
      <c r="G159" s="34">
        <f>-E158</f>
        <v>0.1</v>
      </c>
      <c r="H159" s="48" t="s">
        <v>69</v>
      </c>
      <c r="N159" s="2"/>
      <c r="O159" s="45"/>
      <c r="P159" s="2" t="s">
        <v>21</v>
      </c>
      <c r="Q159" s="37">
        <f>Q158</f>
        <v>2.6086956521739104</v>
      </c>
      <c r="R159" s="78">
        <f>-T158</f>
        <v>0.12173913043478263</v>
      </c>
      <c r="S159" s="65" t="s">
        <v>57</v>
      </c>
      <c r="T159" s="34">
        <f>-R158</f>
        <v>0.14</v>
      </c>
      <c r="U159" s="48" t="s">
        <v>69</v>
      </c>
    </row>
    <row r="160" spans="3:21" ht="18.75" customHeight="1" thickBot="1">
      <c r="C160" s="2" t="s">
        <v>0</v>
      </c>
      <c r="D160" s="37">
        <f>D159/G159</f>
        <v>73.68421052631582</v>
      </c>
      <c r="E160" s="78">
        <f>E159/G159</f>
        <v>0.8771929824561403</v>
      </c>
      <c r="F160" s="65" t="s">
        <v>57</v>
      </c>
      <c r="G160" s="34">
        <v>1</v>
      </c>
      <c r="H160" s="48" t="s">
        <v>69</v>
      </c>
      <c r="N160" s="2"/>
      <c r="O160" s="45"/>
      <c r="P160" s="2" t="s">
        <v>0</v>
      </c>
      <c r="Q160" s="37">
        <f>Q159/T159</f>
        <v>18.633540372670787</v>
      </c>
      <c r="R160" s="78">
        <f>R159/T159</f>
        <v>0.8695652173913044</v>
      </c>
      <c r="S160" s="65" t="s">
        <v>57</v>
      </c>
      <c r="T160" s="34">
        <v>1</v>
      </c>
      <c r="U160" s="48" t="s">
        <v>69</v>
      </c>
    </row>
    <row r="161" spans="2:16" ht="18.75" customHeight="1" thickBot="1">
      <c r="B161" s="45">
        <v>19</v>
      </c>
      <c r="C161" s="46" t="s">
        <v>5</v>
      </c>
      <c r="D161" s="3"/>
      <c r="E161" s="3"/>
      <c r="H161" s="3"/>
      <c r="N161" s="2"/>
      <c r="O161" s="45">
        <v>19</v>
      </c>
      <c r="P161" s="46" t="s">
        <v>5</v>
      </c>
    </row>
    <row r="162" spans="3:21" ht="18.75" customHeight="1" thickBot="1">
      <c r="C162" s="2" t="s">
        <v>22</v>
      </c>
      <c r="D162" s="37">
        <f>D160</f>
        <v>73.68421052631582</v>
      </c>
      <c r="E162" s="78">
        <f>E160</f>
        <v>0.8771929824561403</v>
      </c>
      <c r="F162" s="65" t="s">
        <v>58</v>
      </c>
      <c r="G162" s="65" t="s">
        <v>49</v>
      </c>
      <c r="H162" s="66">
        <f>E147</f>
        <v>180</v>
      </c>
      <c r="N162" s="2"/>
      <c r="O162" s="45"/>
      <c r="P162" s="2" t="s">
        <v>22</v>
      </c>
      <c r="Q162" s="37">
        <f>Q160</f>
        <v>18.633540372670787</v>
      </c>
      <c r="R162" s="78">
        <f>R160</f>
        <v>0.8695652173913044</v>
      </c>
      <c r="S162" s="65" t="s">
        <v>58</v>
      </c>
      <c r="T162" s="65" t="s">
        <v>49</v>
      </c>
      <c r="U162" s="66">
        <f>R147</f>
        <v>200</v>
      </c>
    </row>
    <row r="163" spans="3:20" ht="18.75" customHeight="1" thickBot="1">
      <c r="C163" s="2" t="s">
        <v>23</v>
      </c>
      <c r="D163" s="37">
        <f>1+E162</f>
        <v>1.8771929824561404</v>
      </c>
      <c r="E163" s="65" t="s">
        <v>57</v>
      </c>
      <c r="F163" s="61">
        <f>H162</f>
        <v>180</v>
      </c>
      <c r="G163" s="35">
        <f>-D162</f>
        <v>-73.68421052631582</v>
      </c>
      <c r="H163" s="3"/>
      <c r="N163" s="2"/>
      <c r="O163" s="45"/>
      <c r="P163" s="2" t="s">
        <v>23</v>
      </c>
      <c r="Q163" s="37">
        <f>1+R162</f>
        <v>1.8695652173913044</v>
      </c>
      <c r="R163" s="65" t="s">
        <v>57</v>
      </c>
      <c r="S163" s="61">
        <f>U162</f>
        <v>200</v>
      </c>
      <c r="T163" s="35">
        <f>-Q162</f>
        <v>-18.633540372670787</v>
      </c>
    </row>
    <row r="164" spans="3:20" ht="18.75" customHeight="1" thickBot="1">
      <c r="C164" s="2" t="s">
        <v>1</v>
      </c>
      <c r="D164" s="37">
        <f>D163/D163</f>
        <v>1</v>
      </c>
      <c r="E164" s="65" t="s">
        <v>57</v>
      </c>
      <c r="F164" s="55">
        <f>(F163+G163)/D163</f>
        <v>56.635514018691566</v>
      </c>
      <c r="G164" s="3" t="s">
        <v>24</v>
      </c>
      <c r="H164" s="3"/>
      <c r="N164" s="2"/>
      <c r="O164" s="45"/>
      <c r="P164" s="2" t="s">
        <v>1</v>
      </c>
      <c r="Q164" s="37">
        <f>Q163/Q163</f>
        <v>1</v>
      </c>
      <c r="R164" s="65" t="s">
        <v>57</v>
      </c>
      <c r="S164" s="55">
        <f>(S163+T163)/Q163</f>
        <v>97.00996677740865</v>
      </c>
      <c r="T164" s="3" t="s">
        <v>24</v>
      </c>
    </row>
    <row r="165" spans="3:23" ht="18.75" customHeight="1" thickBot="1">
      <c r="C165" s="2" t="s">
        <v>2</v>
      </c>
      <c r="D165" s="37">
        <v>1</v>
      </c>
      <c r="E165" s="65" t="s">
        <v>56</v>
      </c>
      <c r="F165" s="61">
        <f>E147</f>
        <v>180</v>
      </c>
      <c r="G165" s="67">
        <f>-F164</f>
        <v>-56.635514018691566</v>
      </c>
      <c r="H165" s="3" t="s">
        <v>83</v>
      </c>
      <c r="I165" s="69">
        <f>F165+G165</f>
        <v>123.36448598130843</v>
      </c>
      <c r="J165" s="68"/>
      <c r="N165" s="2"/>
      <c r="O165" s="45"/>
      <c r="P165" s="2" t="s">
        <v>2</v>
      </c>
      <c r="Q165" s="37">
        <v>1</v>
      </c>
      <c r="R165" s="65" t="s">
        <v>56</v>
      </c>
      <c r="S165" s="61">
        <f>R147</f>
        <v>200</v>
      </c>
      <c r="T165" s="67">
        <f>-S164</f>
        <v>-97.00996677740865</v>
      </c>
      <c r="U165" s="3" t="s">
        <v>83</v>
      </c>
      <c r="V165" s="69">
        <f>S165+T165</f>
        <v>102.99003322259135</v>
      </c>
      <c r="W165" s="68"/>
    </row>
    <row r="166" spans="2:16" ht="18.75" customHeight="1" thickBot="1">
      <c r="B166" s="45">
        <v>20</v>
      </c>
      <c r="C166" s="46" t="s">
        <v>52</v>
      </c>
      <c r="D166" s="3"/>
      <c r="E166" s="3"/>
      <c r="H166" s="3"/>
      <c r="N166" s="2"/>
      <c r="O166" s="45">
        <v>20</v>
      </c>
      <c r="P166" s="46" t="s">
        <v>26</v>
      </c>
    </row>
    <row r="167" spans="3:25" ht="18.75" customHeight="1" thickBot="1">
      <c r="C167" s="2" t="s">
        <v>3</v>
      </c>
      <c r="D167" s="53" t="s">
        <v>60</v>
      </c>
      <c r="E167" s="34">
        <f>D145</f>
        <v>60</v>
      </c>
      <c r="F167" s="34">
        <f>F150-G150</f>
        <v>-0.1</v>
      </c>
      <c r="G167" s="63">
        <f>I165</f>
        <v>123.36448598130843</v>
      </c>
      <c r="H167" s="8" t="s">
        <v>44</v>
      </c>
      <c r="I167" s="64">
        <f>E167+(F167*G167)</f>
        <v>47.66355140186916</v>
      </c>
      <c r="J167" s="3" t="s">
        <v>61</v>
      </c>
      <c r="L167" s="8" t="s">
        <v>45</v>
      </c>
      <c r="N167" s="2"/>
      <c r="O167" s="45"/>
      <c r="P167" s="2" t="s">
        <v>3</v>
      </c>
      <c r="Q167" s="53" t="s">
        <v>60</v>
      </c>
      <c r="R167" s="34">
        <f>$R$65</f>
        <v>20</v>
      </c>
      <c r="S167" s="34">
        <f>$S$60-$T$60</f>
        <v>-0.14</v>
      </c>
      <c r="T167" s="63">
        <f>V165</f>
        <v>102.99003322259135</v>
      </c>
      <c r="U167" s="8" t="s">
        <v>44</v>
      </c>
      <c r="V167" s="64">
        <f>R167+(S167*T167)</f>
        <v>5.58139534883721</v>
      </c>
      <c r="W167" s="3" t="s">
        <v>61</v>
      </c>
      <c r="Y167" s="8" t="s">
        <v>45</v>
      </c>
    </row>
    <row r="168" spans="3:25" ht="18.75" customHeight="1" thickBot="1">
      <c r="C168" s="2" t="s">
        <v>4</v>
      </c>
      <c r="D168" s="53" t="s">
        <v>73</v>
      </c>
      <c r="E168" s="34">
        <f>D146</f>
        <v>60</v>
      </c>
      <c r="F168" s="34">
        <f>F151-G151</f>
        <v>-0.1</v>
      </c>
      <c r="G168" s="63">
        <f>F164</f>
        <v>56.635514018691566</v>
      </c>
      <c r="H168" s="62" t="s">
        <v>44</v>
      </c>
      <c r="I168" s="64">
        <f>E168+(F168*G168)</f>
        <v>54.33644859813084</v>
      </c>
      <c r="J168" s="79">
        <f>I168/I167</f>
        <v>1.1400000000000001</v>
      </c>
      <c r="K168" s="8" t="s">
        <v>46</v>
      </c>
      <c r="L168" s="80">
        <f>J168-1</f>
        <v>0.14000000000000012</v>
      </c>
      <c r="N168" s="2"/>
      <c r="O168" s="45"/>
      <c r="P168" s="2" t="s">
        <v>4</v>
      </c>
      <c r="Q168" s="53" t="s">
        <v>73</v>
      </c>
      <c r="R168" s="34">
        <f>$R$61</f>
        <v>20</v>
      </c>
      <c r="S168" s="34">
        <f>$S$61-$T$61</f>
        <v>-0.14</v>
      </c>
      <c r="T168" s="63">
        <f>S164</f>
        <v>97.00996677740865</v>
      </c>
      <c r="U168" s="62" t="s">
        <v>44</v>
      </c>
      <c r="V168" s="64">
        <f>R168+(S168*T168)</f>
        <v>6.418604651162788</v>
      </c>
      <c r="W168" s="79">
        <f>V168/V167</f>
        <v>1.1499999999999992</v>
      </c>
      <c r="X168" s="8" t="s">
        <v>46</v>
      </c>
      <c r="Y168" s="80">
        <f>W168-1</f>
        <v>0.14999999999999925</v>
      </c>
    </row>
    <row r="169" spans="14:21" ht="18.75" customHeight="1">
      <c r="N169" s="2"/>
      <c r="O169" s="45"/>
      <c r="P169" s="46"/>
      <c r="Q169" s="4"/>
      <c r="R169" s="4"/>
      <c r="U169" s="5"/>
    </row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</sheetData>
  <printOptions/>
  <pageMargins left="0.3" right="0.3" top="0.7" bottom="0.7" header="0.5" footer="0.5"/>
  <pageSetup orientation="portrait" scale="75"/>
  <headerFooter alignWithMargins="0">
    <oddHeader xml:space="preserve">&amp;C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cp:lastPrinted>2005-12-09T20:44:59Z</cp:lastPrinted>
  <dcterms:created xsi:type="dcterms:W3CDTF">1998-12-08T00:33:06Z</dcterms:created>
  <cp:category/>
  <cp:version/>
  <cp:contentType/>
  <cp:contentStatus/>
</cp:coreProperties>
</file>