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B6B4E885-A4A1-7C4D-9FFD-3F4E0E22CA3F}" xr6:coauthVersionLast="45" xr6:coauthVersionMax="45" xr10:uidLastSave="{00000000-0000-0000-0000-000000000000}"/>
  <bookViews>
    <workbookView xWindow="240" yWindow="580" windowWidth="15860" windowHeight="11100" tabRatio="14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21" i="1"/>
  <c r="D256" i="1" s="1"/>
  <c r="G27" i="1"/>
  <c r="I34" i="1" s="1"/>
  <c r="G227" i="1"/>
  <c r="I241" i="1" s="1"/>
  <c r="F241" i="1"/>
  <c r="H24" i="1"/>
  <c r="H221" i="1" s="1"/>
  <c r="H27" i="1"/>
  <c r="H227" i="1"/>
  <c r="K241" i="1" s="1"/>
  <c r="F233" i="1"/>
  <c r="G30" i="1"/>
  <c r="G224" i="1"/>
  <c r="I233" i="1"/>
  <c r="H30" i="1"/>
  <c r="H224" i="1"/>
  <c r="K233" i="1"/>
  <c r="C256" i="1"/>
  <c r="C255" i="1"/>
  <c r="C295" i="1"/>
  <c r="C296" i="1" s="1"/>
  <c r="E295" i="1"/>
  <c r="K295" i="1" s="1"/>
  <c r="F294" i="1"/>
  <c r="J294" i="1" s="1"/>
  <c r="E294" i="1"/>
  <c r="K294" i="1"/>
  <c r="D294" i="1"/>
  <c r="I294" i="1" s="1"/>
  <c r="K293" i="1"/>
  <c r="J293" i="1"/>
  <c r="I293" i="1"/>
  <c r="H295" i="1"/>
  <c r="H294" i="1"/>
  <c r="H292" i="1"/>
  <c r="E235" i="1"/>
  <c r="E233" i="1"/>
  <c r="F224" i="1"/>
  <c r="I221" i="1"/>
  <c r="F221" i="1"/>
  <c r="F148" i="1"/>
  <c r="F42" i="1"/>
  <c r="I42" i="1"/>
  <c r="K42" i="1"/>
  <c r="F34" i="1"/>
  <c r="K34" i="1"/>
  <c r="D75" i="1"/>
  <c r="G156" i="1"/>
  <c r="G157" i="1"/>
  <c r="D98" i="1"/>
  <c r="D248" i="1" l="1"/>
  <c r="F36" i="1"/>
  <c r="F296" i="1"/>
  <c r="J296" i="1" s="1"/>
  <c r="C297" i="1"/>
  <c r="E296" i="1"/>
  <c r="K296" i="1" s="1"/>
  <c r="H296" i="1"/>
  <c r="D296" i="1"/>
  <c r="I296" i="1" s="1"/>
  <c r="G233" i="1"/>
  <c r="F235" i="1" s="1"/>
  <c r="G241" i="1"/>
  <c r="F243" i="1"/>
  <c r="G34" i="1"/>
  <c r="D295" i="1"/>
  <c r="I295" i="1" s="1"/>
  <c r="D297" i="1"/>
  <c r="I297" i="1" s="1"/>
  <c r="G42" i="1"/>
  <c r="F44" i="1" s="1"/>
  <c r="F295" i="1"/>
  <c r="J295" i="1" s="1"/>
  <c r="F150" i="1" l="1"/>
  <c r="H156" i="1" s="1"/>
  <c r="F46" i="1"/>
  <c r="D247" i="1"/>
  <c r="F250" i="1" s="1"/>
  <c r="D255" i="1"/>
  <c r="F258" i="1" s="1"/>
  <c r="F245" i="1"/>
  <c r="D74" i="1"/>
  <c r="F79" i="1" s="1"/>
  <c r="F85" i="1"/>
  <c r="F38" i="1"/>
  <c r="D97" i="1"/>
  <c r="F104" i="1" s="1"/>
  <c r="G111" i="1" s="1"/>
  <c r="F237" i="1"/>
  <c r="E251" i="1" s="1"/>
  <c r="F297" i="1"/>
  <c r="J297" i="1" s="1"/>
  <c r="H297" i="1"/>
  <c r="E297" i="1"/>
  <c r="K297" i="1" s="1"/>
  <c r="C298" i="1"/>
  <c r="H298" i="1" l="1"/>
  <c r="C299" i="1"/>
  <c r="F298" i="1"/>
  <c r="J298" i="1" s="1"/>
  <c r="D298" i="1"/>
  <c r="I298" i="1" s="1"/>
  <c r="E298" i="1"/>
  <c r="K298" i="1" s="1"/>
  <c r="H90" i="1"/>
  <c r="H157" i="1"/>
  <c r="G110" i="1"/>
  <c r="G112" i="1" s="1"/>
  <c r="F260" i="1"/>
  <c r="G252" i="1"/>
  <c r="H158" i="1"/>
  <c r="C300" i="1" l="1"/>
  <c r="F299" i="1"/>
  <c r="J299" i="1" s="1"/>
  <c r="E299" i="1"/>
  <c r="K299" i="1" s="1"/>
  <c r="H299" i="1"/>
  <c r="D299" i="1"/>
  <c r="I299" i="1" s="1"/>
  <c r="C301" i="1" l="1"/>
  <c r="H300" i="1"/>
  <c r="F300" i="1"/>
  <c r="J300" i="1" s="1"/>
  <c r="D300" i="1"/>
  <c r="I300" i="1" s="1"/>
  <c r="E300" i="1"/>
  <c r="K300" i="1" s="1"/>
  <c r="H301" i="1" l="1"/>
  <c r="F301" i="1"/>
  <c r="J301" i="1" s="1"/>
  <c r="E301" i="1"/>
  <c r="K301" i="1" s="1"/>
  <c r="C302" i="1"/>
  <c r="D301" i="1"/>
  <c r="I301" i="1" s="1"/>
  <c r="H302" i="1" l="1"/>
  <c r="D302" i="1"/>
  <c r="I302" i="1" s="1"/>
  <c r="C303" i="1"/>
  <c r="F302" i="1"/>
  <c r="J302" i="1" s="1"/>
  <c r="E302" i="1"/>
  <c r="K302" i="1" s="1"/>
  <c r="C304" i="1" l="1"/>
  <c r="F303" i="1"/>
  <c r="J303" i="1" s="1"/>
  <c r="E303" i="1"/>
  <c r="K303" i="1" s="1"/>
  <c r="H303" i="1"/>
  <c r="D303" i="1"/>
  <c r="I303" i="1" s="1"/>
  <c r="D304" i="1" l="1"/>
  <c r="I304" i="1" s="1"/>
  <c r="C305" i="1"/>
  <c r="H304" i="1"/>
  <c r="F304" i="1"/>
  <c r="J304" i="1" s="1"/>
  <c r="E304" i="1"/>
  <c r="K304" i="1" s="1"/>
  <c r="E305" i="1" l="1"/>
  <c r="K305" i="1" s="1"/>
  <c r="F305" i="1"/>
  <c r="J305" i="1" s="1"/>
  <c r="H305" i="1"/>
  <c r="C306" i="1"/>
  <c r="D305" i="1"/>
  <c r="I305" i="1" s="1"/>
  <c r="H306" i="1" l="1"/>
  <c r="C307" i="1"/>
  <c r="D306" i="1"/>
  <c r="I306" i="1" s="1"/>
  <c r="F306" i="1"/>
  <c r="J306" i="1" s="1"/>
  <c r="E306" i="1"/>
  <c r="K306" i="1" s="1"/>
  <c r="C308" i="1" l="1"/>
  <c r="E307" i="1"/>
  <c r="K307" i="1" s="1"/>
  <c r="F307" i="1"/>
  <c r="J307" i="1" s="1"/>
  <c r="H307" i="1"/>
  <c r="D307" i="1"/>
  <c r="I307" i="1" s="1"/>
  <c r="F308" i="1" l="1"/>
  <c r="J308" i="1" s="1"/>
  <c r="C309" i="1"/>
  <c r="H308" i="1"/>
  <c r="D308" i="1"/>
  <c r="I308" i="1" s="1"/>
  <c r="E308" i="1"/>
  <c r="K308" i="1" s="1"/>
  <c r="H309" i="1" l="1"/>
  <c r="C310" i="1"/>
  <c r="F309" i="1"/>
  <c r="J309" i="1" s="1"/>
  <c r="E309" i="1"/>
  <c r="K309" i="1" s="1"/>
  <c r="D309" i="1"/>
  <c r="I309" i="1" s="1"/>
  <c r="H310" i="1" l="1"/>
  <c r="F310" i="1"/>
  <c r="J310" i="1" s="1"/>
  <c r="D310" i="1"/>
  <c r="I310" i="1" s="1"/>
  <c r="E310" i="1"/>
  <c r="K310" i="1" s="1"/>
</calcChain>
</file>

<file path=xl/sharedStrings.xml><?xml version="1.0" encoding="utf-8"?>
<sst xmlns="http://schemas.openxmlformats.org/spreadsheetml/2006/main" count="234" uniqueCount="197">
  <si>
    <t>Market Demand Intercept</t>
  </si>
  <si>
    <t>Market Demand Price Coefficient</t>
  </si>
  <si>
    <t>Uncorrected Market Supply Intercept</t>
  </si>
  <si>
    <t>Uncorrected Market Supply Price Coefficient</t>
  </si>
  <si>
    <t>Corrected Market Supply Intercept</t>
  </si>
  <si>
    <t>Corrected Market Supply Price Coefficient</t>
  </si>
  <si>
    <t>a</t>
  </si>
  <si>
    <t>b</t>
  </si>
  <si>
    <t>Competitive Market Demand</t>
  </si>
  <si>
    <t>Pd =</t>
  </si>
  <si>
    <t>Qd</t>
  </si>
  <si>
    <t>Competitive Market Supply Function (without negative externality correction)</t>
  </si>
  <si>
    <t>Ps =</t>
  </si>
  <si>
    <t>Qs</t>
  </si>
  <si>
    <t>Competitive Market Supply Function (with negative externality correction)</t>
  </si>
  <si>
    <t>Qs`</t>
  </si>
  <si>
    <t>Uncorrected Market Equilibrium</t>
  </si>
  <si>
    <t>Ps = Pd =</t>
  </si>
  <si>
    <t>Qd   =</t>
  </si>
  <si>
    <t>+</t>
  </si>
  <si>
    <t>Qe =</t>
  </si>
  <si>
    <t>Pe =</t>
  </si>
  <si>
    <t>Corrected Market Equilibrium</t>
  </si>
  <si>
    <t xml:space="preserve"> (with negative externality internalized)</t>
  </si>
  <si>
    <t>Ps` = Pd =</t>
  </si>
  <si>
    <t>Qd =</t>
  </si>
  <si>
    <t>Qe` =</t>
  </si>
  <si>
    <t>Pe` =</t>
  </si>
  <si>
    <t>B.</t>
  </si>
  <si>
    <t>Measurement of Negative Externalities</t>
  </si>
  <si>
    <t>If the externality is a negative one, then the uncorrected market supply will be characterized by</t>
  </si>
  <si>
    <t>Ps.  The corrected market supply schedule is given as Ps`.  The magnitude of the externality</t>
  </si>
  <si>
    <t>is then defined as the triangle abc.  In practice, measurement is much more complicated and may</t>
  </si>
  <si>
    <t>require indirect observations of the magnitudes involved.</t>
  </si>
  <si>
    <t>of the relative magnitude of the externality:</t>
  </si>
  <si>
    <t>Relative Importance of the Negative Externality</t>
  </si>
  <si>
    <t>The market valuation test provides an upwardly biased estimate.  Rather than use this measure,</t>
  </si>
  <si>
    <t>what is commonly done is to measure the magnitude of the externality relative to the uncorrected</t>
  </si>
  <si>
    <t>level of total social welfare.  The uncorrected level of total social welfare is defined as</t>
  </si>
  <si>
    <t>the triangle cde, whose data points are given below as:</t>
  </si>
  <si>
    <t>(the uncorrected market equilibrium quantity)</t>
  </si>
  <si>
    <t>base  =</t>
  </si>
  <si>
    <t>Obviously, as in the case of negative externalities, there are measurement problems associated</t>
  </si>
  <si>
    <t>with positive externalities, and for which imputed or indirect estimates may be necessary.  To the</t>
  </si>
  <si>
    <t>extent that such measures are accurate becomes the foundation for credibility of any public</t>
  </si>
  <si>
    <t>action in support of the production of such goods.</t>
  </si>
  <si>
    <t>Figure 4</t>
  </si>
  <si>
    <t>(the market demand function intercept)</t>
  </si>
  <si>
    <t>As done above, the area cde is thus defined as (.5)*c*d*e, which yields a basic level of total</t>
  </si>
  <si>
    <t>social welfare of:</t>
  </si>
  <si>
    <t>Basic Total Social Welfare=</t>
  </si>
  <si>
    <t>Overview</t>
  </si>
  <si>
    <t>Q Factor</t>
  </si>
  <si>
    <t>Externalities are unintended consequences of market demand and supply on third parties.</t>
  </si>
  <si>
    <t>They may be positive or negative, and represent a form of market failure in that they impose</t>
  </si>
  <si>
    <t>Demand</t>
  </si>
  <si>
    <t>Supply + Externality</t>
  </si>
  <si>
    <t>Internalized Supply</t>
  </si>
  <si>
    <t>either external benefits or costs on third parties.  External benefits are a form of "free rider"</t>
  </si>
  <si>
    <t>consequences to third parties, while external costs are burdens to third parties.  Examples</t>
  </si>
  <si>
    <t>of the latter are environmental pollution and congestion.</t>
  </si>
  <si>
    <t>We show here in terms of a simple demand and supply model how externalities may be</t>
  </si>
  <si>
    <t>measured, as well as in terms of what policy options may be available for their correction.</t>
  </si>
  <si>
    <t>The ultimate goal for economic efficiency is that externalities be internalized between the</t>
  </si>
  <si>
    <t>first two parties of a transaction, i.e., buyers and sellers.</t>
  </si>
  <si>
    <t>Simulation Tableau</t>
  </si>
  <si>
    <t>Simulation</t>
  </si>
  <si>
    <t>Base Case</t>
  </si>
  <si>
    <t>externality, i.e., one that would leave the market equilibrium at Qe`, which would be represented</t>
  </si>
  <si>
    <t>the vertical segment a-f in Figure 1, which is equal to the externality vertical segment b-c.</t>
  </si>
  <si>
    <t>Since we know in this instance the magnitude of b-c, we thus fix a tax at:</t>
  </si>
  <si>
    <t>Optimal tax:</t>
  </si>
  <si>
    <t xml:space="preserve"> per unit, which yields tax revenue of:</t>
  </si>
  <si>
    <t>Tax Revenue:</t>
  </si>
  <si>
    <t>While the optimal tax has been set to yield an output that internalizes the externality, we note that</t>
  </si>
  <si>
    <t>it also produces revenue in excess of the magnitude of the prevailing externality.  The ratio of</t>
  </si>
  <si>
    <t>tax revenue generated to the pre-existing level of the externality is given at:</t>
  </si>
  <si>
    <t>Ratio of Tax Revenue to Externality:</t>
  </si>
  <si>
    <t xml:space="preserve">  Which is a relatively expensive solution.</t>
  </si>
  <si>
    <t>appropriate corrective is through government intervention.  Ronald Coase wrote a seminal article,</t>
  </si>
  <si>
    <t>he argued that as long as transactions costs are not significant, parties affected by externalities</t>
  </si>
  <si>
    <t>will have an incentive to arrive at a mutually satisfactory decision to resolve the externality as long</t>
  </si>
  <si>
    <t>Figure 1</t>
  </si>
  <si>
    <t xml:space="preserve">      Measurement of Market Negative Externalities</t>
  </si>
  <si>
    <t>d</t>
  </si>
  <si>
    <t>Ps`</t>
  </si>
  <si>
    <t>P2</t>
  </si>
  <si>
    <t>Pe1</t>
  </si>
  <si>
    <t xml:space="preserve">a       </t>
  </si>
  <si>
    <t>Ps</t>
  </si>
  <si>
    <t>Pe</t>
  </si>
  <si>
    <t>c</t>
  </si>
  <si>
    <t>P3</t>
  </si>
  <si>
    <t xml:space="preserve">     f</t>
  </si>
  <si>
    <t>e</t>
  </si>
  <si>
    <t xml:space="preserve">    Qe`</t>
  </si>
  <si>
    <t>Qe</t>
  </si>
  <si>
    <t>Using the uncorrected and corrected market supply functions, we have the following data points</t>
  </si>
  <si>
    <t>for the triangle abc.</t>
  </si>
  <si>
    <t>height =</t>
  </si>
  <si>
    <t xml:space="preserve"> (measured as Qe - Qe`)</t>
  </si>
  <si>
    <t>base =</t>
  </si>
  <si>
    <t>(measured as P2-Pe, or the vertical difference in supply intercepts)</t>
  </si>
  <si>
    <t>Since the area abc is defined as (.5)*a*b*c, the magnitude of the externality is given as:</t>
  </si>
  <si>
    <t>Negative Externality:</t>
  </si>
  <si>
    <t>Using the above measure, we can also compare the magnitude of the externality relative to</t>
  </si>
  <si>
    <t>two market benchmarks, namely, market sales and total social welfare.  For market sales</t>
  </si>
  <si>
    <t>we simply comput the uncorrected value of the prevailing market equilibrium:</t>
  </si>
  <si>
    <t>Total Revenue:</t>
  </si>
  <si>
    <t xml:space="preserve">  </t>
  </si>
  <si>
    <t>If we now compute the ratio of the externality to the level of total revenue, we have one benchmark</t>
  </si>
  <si>
    <t>Exchange has already worked to develop such a market, complete with futures contracts, to</t>
  </si>
  <si>
    <t>focus on the role of market forces in shaping correctives to negative externalities such as</t>
  </si>
  <si>
    <t>environmental pollution.</t>
  </si>
  <si>
    <t>D.</t>
  </si>
  <si>
    <t>Positive Externalities</t>
  </si>
  <si>
    <t>A.</t>
  </si>
  <si>
    <r>
      <t xml:space="preserve">"The Problem of Social Cost," </t>
    </r>
    <r>
      <rPr>
        <b/>
        <i/>
        <sz val="10"/>
        <rFont val="Helv"/>
      </rPr>
      <t>Journal of Law and Economics</t>
    </r>
    <r>
      <rPr>
        <sz val="12"/>
        <rFont val="Helv"/>
      </rPr>
      <t xml:space="preserve"> 3 (October 1960), pp. 1-44, in which</t>
    </r>
  </si>
  <si>
    <t xml:space="preserve">     The practical import of the Coase theorem is that while society has chosen from time to time to</t>
  </si>
  <si>
    <t xml:space="preserve">     One of the most attractive alternatives is to set up a market for pollution rights.  Under such a</t>
  </si>
  <si>
    <t xml:space="preserve">     We note further that while an externality may exist, it does not automatically follow that the only</t>
  </si>
  <si>
    <t xml:space="preserve">     Externalities</t>
  </si>
  <si>
    <t>Externalities can also be positive to third parties.  Examples include unsubscribed access to</t>
  </si>
  <si>
    <t>television cable broadcast services through satellite dishes, immunization protections provided</t>
  </si>
  <si>
    <t>by individuals to non-immunized populations, unpaid for benefits from education, and numerous</t>
  </si>
  <si>
    <t>By taking the ratio of the given externality to the level of basic total social welfare, we have a</t>
  </si>
  <si>
    <t>benchmark of the relative importance of the externality to the level of competitive economic</t>
  </si>
  <si>
    <t>efficiency.  In the above example, the relative benchmark is thus</t>
  </si>
  <si>
    <t xml:space="preserve"> Negative Externality</t>
  </si>
  <si>
    <t>Basic Total Social Welfare</t>
  </si>
  <si>
    <t>Relative Efficiency Cost</t>
  </si>
  <si>
    <t>, and which forms a basis for considering</t>
  </si>
  <si>
    <t>any kind of corrective action.  The magnitude of the externality also provides a basis for comparing</t>
  </si>
  <si>
    <t>the costs of any corrective action.  As long as the corrective costs are less than the magnitude of</t>
  </si>
  <si>
    <t>the externality, then one has a logical basis from which to consider corrective action.</t>
  </si>
  <si>
    <t>Figure 2</t>
  </si>
  <si>
    <t>C.</t>
  </si>
  <si>
    <t>Policy Choices for Correcting Market Negative Externalities</t>
  </si>
  <si>
    <t>One simple approach to correcting for the above externality is to impose a tax on the firms in</t>
  </si>
  <si>
    <t xml:space="preserve">the industry.  Net of transactions costs, the tax should be set optimally at the level of the </t>
  </si>
  <si>
    <t>such example.  For our present purposes, we will set aside at this point the problem of moral</t>
  </si>
  <si>
    <t>hazard and provide an illustration of the measurement of positive externalities, their relative</t>
  </si>
  <si>
    <t>importance to economic efficiency, and what policy choices may be available in the presence of</t>
  </si>
  <si>
    <t>positive externalities.</t>
  </si>
  <si>
    <t>Figure 3</t>
  </si>
  <si>
    <t>Measurement of Market Positive Externalities</t>
  </si>
  <si>
    <t>P1</t>
  </si>
  <si>
    <t>Figure 3 portrays a market in which positive externalities are present.  In this case the original</t>
  </si>
  <si>
    <t>market supply function generates an equilibrium at a, with a corresponding equilibrium price of</t>
  </si>
  <si>
    <t>Pe and a corresponding equilibrium quantity of Qe.  The original level of total social welfare is</t>
  </si>
  <si>
    <t>set at daP2.  The level of external benefits is measured by the triangle acf.  If subsidies were</t>
  </si>
  <si>
    <t>available to the firms in the industry, the industry supply curve would shift to the right from its</t>
  </si>
  <si>
    <t>initial level of Ps to Ps`.  We repeat here the computation of the relative magnitude of these</t>
  </si>
  <si>
    <t>positive external benefits relative to the base level of total social welfare.</t>
  </si>
  <si>
    <t>1.a</t>
  </si>
  <si>
    <t>2.a</t>
  </si>
  <si>
    <t xml:space="preserve">as property rights among the parties are well defined.  Moreover, the outcome will be efficient </t>
  </si>
  <si>
    <t>regardless of how the property rights are specified.   This principle has come to be known</t>
  </si>
  <si>
    <t xml:space="preserve">as the Coase theorem, and partly for which Ronald Coase would later receive a Nobel prize </t>
  </si>
  <si>
    <t>in Economics.</t>
  </si>
  <si>
    <t>adopt taxation as a corrective to negative externalities, society has also relied on regulation and</t>
  </si>
  <si>
    <t>on the use of property rights, or tort, law to arrive at satisfactory solutions.  The problem with using</t>
  </si>
  <si>
    <t>torts as a solution is that the transaction costs are often not insignificant, which is why there has</t>
  </si>
  <si>
    <t>been growing pressure to adopt more market driven solution to the assignment of property rights.</t>
  </si>
  <si>
    <t>proposal, a firm could trade its pollution rights to a bidder, the standards for which could be set by</t>
  </si>
  <si>
    <t>an organization such as the Environmental Protection Agency.  The Chicago Commodities</t>
  </si>
  <si>
    <t>Competitive Market Supply Function (without positive externality correction)</t>
  </si>
  <si>
    <t>3.a</t>
  </si>
  <si>
    <t>Competitive Market Supply (with positive externality correction)</t>
  </si>
  <si>
    <t>4.a</t>
  </si>
  <si>
    <t>5.a</t>
  </si>
  <si>
    <t>(with positive externality internalized)</t>
  </si>
  <si>
    <t>, and using our standard triangular measurement, the value of the</t>
  </si>
  <si>
    <t>positive externality is thus set at:</t>
  </si>
  <si>
    <t xml:space="preserve"> and in which the base level market value of</t>
  </si>
  <si>
    <t>sales is set at:</t>
  </si>
  <si>
    <t>for a relative valuation of the externality set at</t>
  </si>
  <si>
    <t xml:space="preserve">  As previously, externalities relative </t>
  </si>
  <si>
    <t>to market sales may represent a distorted magnitude.  It is thus preferable to measure the value</t>
  </si>
  <si>
    <t>of external benefits relative to the adjusted level of total social welfare.</t>
  </si>
  <si>
    <t xml:space="preserve"> which generates a level of total social welfare at</t>
  </si>
  <si>
    <t>Base Level Total Social Welfare</t>
  </si>
  <si>
    <t xml:space="preserve"> against which we judge the ratio of the</t>
  </si>
  <si>
    <t>level of positive externality at:</t>
  </si>
  <si>
    <t>In terms of optimal subsidies, the magnitude of the positive externality becomes a benchmark</t>
  </si>
  <si>
    <t>against which any transfers in support of the production of the good would be weighed.</t>
  </si>
  <si>
    <t>© 2006, 1999</t>
  </si>
  <si>
    <t xml:space="preserve"> P. LeBel</t>
  </si>
  <si>
    <t>other possibilities.  As with negative externalities, positive externalities represent a form of</t>
  </si>
  <si>
    <t>market failure in that the producer of these benefits does not receive direct compensation for</t>
  </si>
  <si>
    <t>their provision.  To the extent that positive externalities represent a higher percentage of total</t>
  </si>
  <si>
    <t>benefits, the nature of such goods is transformed gradually from a pure private good, to a quasi-</t>
  </si>
  <si>
    <t>public good, to a pure public good.  A pure public good is one in which all benefits are external</t>
  </si>
  <si>
    <t xml:space="preserve"> and thus there is no ready basis for a market to exist to produce them.  As such, quasi-public</t>
  </si>
  <si>
    <t>and pure public goods become logical areas for governmental subsidies, though even here there</t>
  </si>
  <si>
    <t>are problems that may undermine the intended level of economic efficiency.  Moral hazard,</t>
  </si>
  <si>
    <t>in which a recipient of such subsidies pays less attention to the need to control costs, is just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</si>
</sst>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\ "/>
    <numFmt numFmtId="165" formatCode="&quot;$&quot;#,##0.00;[Red]\(&quot;$&quot;#,##0.00\)"/>
  </numFmts>
  <fonts count="9">
    <font>
      <sz val="10"/>
      <name val="Geneva"/>
    </font>
    <font>
      <b/>
      <sz val="10"/>
      <name val="Helv"/>
    </font>
    <font>
      <sz val="10"/>
      <name val="Helv"/>
    </font>
    <font>
      <b/>
      <sz val="12"/>
      <name val="Helv"/>
    </font>
    <font>
      <sz val="12"/>
      <name val="Helv"/>
    </font>
    <font>
      <sz val="12"/>
      <name val="Geneva"/>
    </font>
    <font>
      <b/>
      <sz val="10"/>
      <color indexed="12"/>
      <name val="Helv"/>
    </font>
    <font>
      <b/>
      <sz val="12"/>
      <color indexed="12"/>
      <name val="Helv"/>
    </font>
    <font>
      <b/>
      <i/>
      <sz val="10"/>
      <name val="Helv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/>
    <xf numFmtId="2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2" fontId="3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3" xfId="0" applyNumberFormat="1" applyFont="1" applyBorder="1"/>
    <xf numFmtId="2" fontId="4" fillId="0" borderId="0" xfId="0" applyNumberFormat="1" applyFont="1"/>
    <xf numFmtId="2" fontId="1" fillId="0" borderId="1" xfId="0" applyNumberFormat="1" applyFont="1" applyBorder="1" applyAlignment="1">
      <alignment horizontal="lef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165" fontId="1" fillId="0" borderId="0" xfId="0" applyNumberFormat="1" applyFont="1" applyBorder="1"/>
    <xf numFmtId="2" fontId="3" fillId="0" borderId="0" xfId="0" applyNumberFormat="1" applyFont="1" applyAlignment="1">
      <alignment horizontal="left"/>
    </xf>
    <xf numFmtId="164" fontId="3" fillId="0" borderId="0" xfId="0" applyNumberFormat="1" applyFont="1"/>
    <xf numFmtId="2" fontId="4" fillId="0" borderId="6" xfId="0" applyNumberFormat="1" applyFont="1" applyBorder="1"/>
    <xf numFmtId="164" fontId="1" fillId="0" borderId="7" xfId="0" applyNumberFormat="1" applyFont="1" applyBorder="1"/>
    <xf numFmtId="2" fontId="3" fillId="0" borderId="8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Border="1"/>
    <xf numFmtId="2" fontId="3" fillId="0" borderId="0" xfId="0" applyNumberFormat="1" applyFont="1"/>
    <xf numFmtId="2" fontId="3" fillId="0" borderId="9" xfId="0" applyNumberFormat="1" applyFont="1" applyBorder="1"/>
    <xf numFmtId="2" fontId="3" fillId="0" borderId="10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7" xfId="0" applyNumberFormat="1" applyFont="1" applyBorder="1" applyAlignment="1">
      <alignment horizontal="center"/>
    </xf>
    <xf numFmtId="2" fontId="3" fillId="0" borderId="6" xfId="0" applyNumberFormat="1" applyFont="1" applyBorder="1"/>
    <xf numFmtId="2" fontId="3" fillId="0" borderId="13" xfId="0" applyNumberFormat="1" applyFont="1" applyBorder="1"/>
    <xf numFmtId="2" fontId="3" fillId="0" borderId="7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/>
    <xf numFmtId="165" fontId="3" fillId="0" borderId="13" xfId="0" applyNumberFormat="1" applyFont="1" applyBorder="1"/>
    <xf numFmtId="2" fontId="3" fillId="0" borderId="7" xfId="0" applyNumberFormat="1" applyFont="1" applyBorder="1"/>
    <xf numFmtId="2" fontId="3" fillId="0" borderId="6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0" fontId="3" fillId="0" borderId="13" xfId="0" applyNumberFormat="1" applyFont="1" applyBorder="1"/>
    <xf numFmtId="164" fontId="3" fillId="0" borderId="6" xfId="0" applyNumberFormat="1" applyFont="1" applyBorder="1"/>
    <xf numFmtId="0" fontId="0" fillId="0" borderId="7" xfId="0" applyBorder="1"/>
    <xf numFmtId="2" fontId="3" fillId="0" borderId="1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2" fontId="3" fillId="0" borderId="15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2" fontId="3" fillId="0" borderId="16" xfId="0" applyNumberFormat="1" applyFont="1" applyBorder="1" applyAlignment="1">
      <alignment horizontal="right"/>
    </xf>
    <xf numFmtId="10" fontId="3" fillId="0" borderId="12" xfId="0" applyNumberFormat="1" applyFont="1" applyBorder="1" applyAlignment="1">
      <alignment horizontal="right"/>
    </xf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165" fontId="3" fillId="0" borderId="20" xfId="0" applyNumberFormat="1" applyFont="1" applyBorder="1" applyAlignment="1">
      <alignment horizontal="center"/>
    </xf>
    <xf numFmtId="2" fontId="3" fillId="0" borderId="21" xfId="0" applyNumberFormat="1" applyFont="1" applyBorder="1"/>
    <xf numFmtId="2" fontId="3" fillId="0" borderId="21" xfId="0" applyNumberFormat="1" applyFont="1" applyBorder="1" applyAlignment="1">
      <alignment horizontal="right"/>
    </xf>
    <xf numFmtId="165" fontId="3" fillId="0" borderId="22" xfId="0" applyNumberFormat="1" applyFont="1" applyBorder="1"/>
    <xf numFmtId="165" fontId="3" fillId="0" borderId="23" xfId="0" applyNumberFormat="1" applyFont="1" applyBorder="1"/>
    <xf numFmtId="2" fontId="3" fillId="0" borderId="3" xfId="0" applyNumberFormat="1" applyFont="1" applyBorder="1"/>
    <xf numFmtId="2" fontId="3" fillId="0" borderId="3" xfId="0" applyNumberFormat="1" applyFont="1" applyBorder="1" applyAlignment="1">
      <alignment horizontal="right"/>
    </xf>
    <xf numFmtId="2" fontId="3" fillId="0" borderId="24" xfId="0" applyNumberFormat="1" applyFont="1" applyBorder="1"/>
    <xf numFmtId="2" fontId="3" fillId="0" borderId="13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5" fillId="0" borderId="0" xfId="0" applyFont="1"/>
    <xf numFmtId="10" fontId="3" fillId="0" borderId="2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2" fontId="6" fillId="0" borderId="25" xfId="0" applyNumberFormat="1" applyFont="1" applyBorder="1"/>
    <xf numFmtId="2" fontId="6" fillId="0" borderId="26" xfId="0" applyNumberFormat="1" applyFont="1" applyBorder="1"/>
    <xf numFmtId="2" fontId="6" fillId="0" borderId="26" xfId="0" applyNumberFormat="1" applyFont="1" applyBorder="1" applyAlignment="1">
      <alignment horizontal="right"/>
    </xf>
    <xf numFmtId="2" fontId="7" fillId="0" borderId="26" xfId="0" applyNumberFormat="1" applyFont="1" applyBorder="1" applyAlignment="1">
      <alignment horizontal="center"/>
    </xf>
    <xf numFmtId="2" fontId="6" fillId="0" borderId="27" xfId="0" applyNumberFormat="1" applyFont="1" applyBorder="1"/>
    <xf numFmtId="2" fontId="6" fillId="0" borderId="25" xfId="0" applyNumberFormat="1" applyFont="1" applyBorder="1" applyAlignment="1">
      <alignment horizontal="right"/>
    </xf>
    <xf numFmtId="2" fontId="7" fillId="0" borderId="26" xfId="0" applyNumberFormat="1" applyFont="1" applyBorder="1"/>
    <xf numFmtId="2" fontId="1" fillId="0" borderId="27" xfId="0" applyNumberFormat="1" applyFont="1" applyBorder="1"/>
    <xf numFmtId="2" fontId="7" fillId="0" borderId="26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Negative Externalities and Market Equilibrium</a:t>
            </a:r>
          </a:p>
        </c:rich>
      </c:tx>
      <c:layout>
        <c:manualLayout>
          <c:xMode val="edge"/>
          <c:yMode val="edge"/>
          <c:x val="0.24812790859865724"/>
          <c:y val="3.515740883631029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9551004682956954E-2"/>
          <c:y val="0.17578704418155147"/>
          <c:w val="0.87784646451191617"/>
          <c:h val="0.60939508649604512"/>
        </c:manualLayout>
      </c:layout>
      <c:lineChart>
        <c:grouping val="standard"/>
        <c:varyColors val="0"/>
        <c:ser>
          <c:idx val="0"/>
          <c:order val="0"/>
          <c:tx>
            <c:strRef>
              <c:f>Sheet1!$D$293</c:f>
              <c:strCache>
                <c:ptCount val="1"/>
                <c:pt idx="0">
                  <c:v>Demand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Sheet1!$C$294:$C$310</c:f>
              <c:numCache>
                <c:formatCode>0.00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cat>
          <c:val>
            <c:numRef>
              <c:f>Sheet1!$D$294:$D$310</c:f>
              <c:numCache>
                <c:formatCode>0.00</c:formatCode>
                <c:ptCount val="17"/>
                <c:pt idx="0">
                  <c:v>50</c:v>
                </c:pt>
                <c:pt idx="1">
                  <c:v>46</c:v>
                </c:pt>
                <c:pt idx="2">
                  <c:v>42</c:v>
                </c:pt>
                <c:pt idx="3">
                  <c:v>38</c:v>
                </c:pt>
                <c:pt idx="4">
                  <c:v>34</c:v>
                </c:pt>
                <c:pt idx="5">
                  <c:v>30</c:v>
                </c:pt>
                <c:pt idx="6">
                  <c:v>26</c:v>
                </c:pt>
                <c:pt idx="7">
                  <c:v>22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F-5A49-86D6-2DA7826352F1}"/>
            </c:ext>
          </c:extLst>
        </c:ser>
        <c:ser>
          <c:idx val="1"/>
          <c:order val="1"/>
          <c:tx>
            <c:strRef>
              <c:f>Sheet1!$E$293</c:f>
              <c:strCache>
                <c:ptCount val="1"/>
                <c:pt idx="0">
                  <c:v>Supply + Externality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numRef>
              <c:f>Sheet1!$C$294:$C$310</c:f>
              <c:numCache>
                <c:formatCode>0.00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cat>
          <c:val>
            <c:numRef>
              <c:f>Sheet1!$E$294:$E$310</c:f>
              <c:numCache>
                <c:formatCode>0.00</c:formatCode>
                <c:ptCount val="17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38</c:v>
                </c:pt>
                <c:pt idx="10">
                  <c:v>42</c:v>
                </c:pt>
                <c:pt idx="11">
                  <c:v>46</c:v>
                </c:pt>
                <c:pt idx="12">
                  <c:v>50</c:v>
                </c:pt>
                <c:pt idx="13">
                  <c:v>54</c:v>
                </c:pt>
                <c:pt idx="14">
                  <c:v>58</c:v>
                </c:pt>
                <c:pt idx="15">
                  <c:v>62</c:v>
                </c:pt>
                <c:pt idx="1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F-5A49-86D6-2DA7826352F1}"/>
            </c:ext>
          </c:extLst>
        </c:ser>
        <c:ser>
          <c:idx val="2"/>
          <c:order val="2"/>
          <c:tx>
            <c:strRef>
              <c:f>Sheet1!$F$293</c:f>
              <c:strCache>
                <c:ptCount val="1"/>
                <c:pt idx="0">
                  <c:v>Internalized Supply</c:v>
                </c:pt>
              </c:strCache>
            </c:strRef>
          </c:tx>
          <c:spPr>
            <a:ln w="38100">
              <a:solidFill>
                <a:srgbClr val="006411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cat>
            <c:numRef>
              <c:f>Sheet1!$C$294:$C$310</c:f>
              <c:numCache>
                <c:formatCode>0.00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cat>
          <c:val>
            <c:numRef>
              <c:f>Sheet1!$F$294:$F$310</c:f>
              <c:numCache>
                <c:formatCode>0.00</c:formatCode>
                <c:ptCount val="17"/>
                <c:pt idx="0">
                  <c:v>20</c:v>
                </c:pt>
                <c:pt idx="1">
                  <c:v>24</c:v>
                </c:pt>
                <c:pt idx="2">
                  <c:v>28</c:v>
                </c:pt>
                <c:pt idx="3">
                  <c:v>32</c:v>
                </c:pt>
                <c:pt idx="4">
                  <c:v>36</c:v>
                </c:pt>
                <c:pt idx="5">
                  <c:v>40</c:v>
                </c:pt>
                <c:pt idx="6">
                  <c:v>44</c:v>
                </c:pt>
                <c:pt idx="7">
                  <c:v>48</c:v>
                </c:pt>
                <c:pt idx="8">
                  <c:v>52</c:v>
                </c:pt>
                <c:pt idx="9">
                  <c:v>56</c:v>
                </c:pt>
                <c:pt idx="10">
                  <c:v>60</c:v>
                </c:pt>
                <c:pt idx="11">
                  <c:v>64</c:v>
                </c:pt>
                <c:pt idx="12">
                  <c:v>68</c:v>
                </c:pt>
                <c:pt idx="13">
                  <c:v>72</c:v>
                </c:pt>
                <c:pt idx="14">
                  <c:v>76</c:v>
                </c:pt>
                <c:pt idx="15">
                  <c:v>80</c:v>
                </c:pt>
                <c:pt idx="1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F-5A49-86D6-2DA782635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03119"/>
        <c:axId val="1"/>
      </c:lineChart>
      <c:catAx>
        <c:axId val="34450311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\$#,###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44503119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7671247799633794E-2"/>
          <c:y val="0.90627987222488759"/>
          <c:w val="0.88348573516188567"/>
          <c:h val="5.8595681393850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Positive Externalities and Market Equilibrium</a:t>
            </a:r>
          </a:p>
        </c:rich>
      </c:tx>
      <c:layout>
        <c:manualLayout>
          <c:xMode val="edge"/>
          <c:yMode val="edge"/>
          <c:x val="0.24808479249398704"/>
          <c:y val="3.4783695593833902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6925517052399084E-2"/>
          <c:y val="0.20000624966454494"/>
          <c:w val="0.88079717024996951"/>
          <c:h val="0.54784320560288402"/>
        </c:manualLayout>
      </c:layout>
      <c:lineChart>
        <c:grouping val="standard"/>
        <c:varyColors val="0"/>
        <c:ser>
          <c:idx val="0"/>
          <c:order val="0"/>
          <c:tx>
            <c:strRef>
              <c:f>Sheet1!$I$293</c:f>
              <c:strCache>
                <c:ptCount val="1"/>
                <c:pt idx="0">
                  <c:v>Demand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Sheet1!$H$294:$H$310</c:f>
              <c:numCache>
                <c:formatCode>0.00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cat>
          <c:val>
            <c:numRef>
              <c:f>Sheet1!$I$294:$I$310</c:f>
              <c:numCache>
                <c:formatCode>0.00</c:formatCode>
                <c:ptCount val="17"/>
                <c:pt idx="0">
                  <c:v>50</c:v>
                </c:pt>
                <c:pt idx="1">
                  <c:v>46</c:v>
                </c:pt>
                <c:pt idx="2">
                  <c:v>42</c:v>
                </c:pt>
                <c:pt idx="3">
                  <c:v>38</c:v>
                </c:pt>
                <c:pt idx="4">
                  <c:v>34</c:v>
                </c:pt>
                <c:pt idx="5">
                  <c:v>30</c:v>
                </c:pt>
                <c:pt idx="6">
                  <c:v>26</c:v>
                </c:pt>
                <c:pt idx="7">
                  <c:v>22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564A-8903-5968C53674CA}"/>
            </c:ext>
          </c:extLst>
        </c:ser>
        <c:ser>
          <c:idx val="1"/>
          <c:order val="1"/>
          <c:tx>
            <c:strRef>
              <c:f>Sheet1!$J$293</c:f>
              <c:strCache>
                <c:ptCount val="1"/>
                <c:pt idx="0">
                  <c:v>Supply + Externality</c:v>
                </c:pt>
              </c:strCache>
            </c:strRef>
          </c:tx>
          <c:spPr>
            <a:ln w="38100">
              <a:solidFill>
                <a:srgbClr val="00009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numRef>
              <c:f>Sheet1!$H$294:$H$310</c:f>
              <c:numCache>
                <c:formatCode>0.00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cat>
          <c:val>
            <c:numRef>
              <c:f>Sheet1!$J$294:$J$310</c:f>
              <c:numCache>
                <c:formatCode>0.00</c:formatCode>
                <c:ptCount val="17"/>
                <c:pt idx="0">
                  <c:v>20</c:v>
                </c:pt>
                <c:pt idx="1">
                  <c:v>24</c:v>
                </c:pt>
                <c:pt idx="2">
                  <c:v>28</c:v>
                </c:pt>
                <c:pt idx="3">
                  <c:v>32</c:v>
                </c:pt>
                <c:pt idx="4">
                  <c:v>36</c:v>
                </c:pt>
                <c:pt idx="5">
                  <c:v>40</c:v>
                </c:pt>
                <c:pt idx="6">
                  <c:v>44</c:v>
                </c:pt>
                <c:pt idx="7">
                  <c:v>48</c:v>
                </c:pt>
                <c:pt idx="8">
                  <c:v>52</c:v>
                </c:pt>
                <c:pt idx="9">
                  <c:v>56</c:v>
                </c:pt>
                <c:pt idx="10">
                  <c:v>60</c:v>
                </c:pt>
                <c:pt idx="11">
                  <c:v>64</c:v>
                </c:pt>
                <c:pt idx="12">
                  <c:v>68</c:v>
                </c:pt>
                <c:pt idx="13">
                  <c:v>72</c:v>
                </c:pt>
                <c:pt idx="14">
                  <c:v>76</c:v>
                </c:pt>
                <c:pt idx="15">
                  <c:v>80</c:v>
                </c:pt>
                <c:pt idx="1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E-564A-8903-5968C53674CA}"/>
            </c:ext>
          </c:extLst>
        </c:ser>
        <c:ser>
          <c:idx val="2"/>
          <c:order val="2"/>
          <c:tx>
            <c:strRef>
              <c:f>Sheet1!$K$293</c:f>
              <c:strCache>
                <c:ptCount val="1"/>
                <c:pt idx="0">
                  <c:v>Internalized Supply</c:v>
                </c:pt>
              </c:strCache>
            </c:strRef>
          </c:tx>
          <c:spPr>
            <a:ln w="38100">
              <a:solidFill>
                <a:srgbClr val="006411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cat>
            <c:numRef>
              <c:f>Sheet1!$H$294:$H$310</c:f>
              <c:numCache>
                <c:formatCode>0.00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cat>
          <c:val>
            <c:numRef>
              <c:f>Sheet1!$K$294:$K$310</c:f>
              <c:numCache>
                <c:formatCode>0.00</c:formatCode>
                <c:ptCount val="17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38</c:v>
                </c:pt>
                <c:pt idx="10">
                  <c:v>42</c:v>
                </c:pt>
                <c:pt idx="11">
                  <c:v>46</c:v>
                </c:pt>
                <c:pt idx="12">
                  <c:v>50</c:v>
                </c:pt>
                <c:pt idx="13">
                  <c:v>54</c:v>
                </c:pt>
                <c:pt idx="14">
                  <c:v>58</c:v>
                </c:pt>
                <c:pt idx="15">
                  <c:v>62</c:v>
                </c:pt>
                <c:pt idx="1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E-564A-8903-5968C536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651663"/>
        <c:axId val="1"/>
      </c:lineChart>
      <c:catAx>
        <c:axId val="3256516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\$#,###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325651663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7694137789299313E-2"/>
          <c:y val="0.88263627569353531"/>
          <c:w val="0.89041285988151941"/>
          <c:h val="6.5219429238438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58</xdr:row>
      <xdr:rowOff>101600</xdr:rowOff>
    </xdr:from>
    <xdr:to>
      <xdr:col>7</xdr:col>
      <xdr:colOff>215900</xdr:colOff>
      <xdr:row>65</xdr:row>
      <xdr:rowOff>127000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66684519-D6CD-AE4B-AEAF-DBAADEC36830}"/>
            </a:ext>
          </a:extLst>
        </xdr:cNvPr>
        <xdr:cNvSpPr>
          <a:spLocks noChangeShapeType="1"/>
        </xdr:cNvSpPr>
      </xdr:nvSpPr>
      <xdr:spPr bwMode="auto">
        <a:xfrm>
          <a:off x="2324100" y="12090400"/>
          <a:ext cx="2781300" cy="1181100"/>
        </a:xfrm>
        <a:prstGeom prst="line">
          <a:avLst/>
        </a:prstGeom>
        <a:noFill/>
        <a:ln w="2349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152400</xdr:rowOff>
    </xdr:from>
    <xdr:to>
      <xdr:col>7</xdr:col>
      <xdr:colOff>241300</xdr:colOff>
      <xdr:row>65</xdr:row>
      <xdr:rowOff>101600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D317A334-80E6-C24C-BFCB-A91D26372058}"/>
            </a:ext>
          </a:extLst>
        </xdr:cNvPr>
        <xdr:cNvSpPr>
          <a:spLocks noChangeShapeType="1"/>
        </xdr:cNvSpPr>
      </xdr:nvSpPr>
      <xdr:spPr bwMode="auto">
        <a:xfrm flipV="1">
          <a:off x="2324100" y="12636500"/>
          <a:ext cx="2806700" cy="60960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DD0806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59</xdr:row>
      <xdr:rowOff>152400</xdr:rowOff>
    </xdr:from>
    <xdr:to>
      <xdr:col>7</xdr:col>
      <xdr:colOff>215900</xdr:colOff>
      <xdr:row>63</xdr:row>
      <xdr:rowOff>101600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7F247CDC-25C7-054A-9947-7032E8C96E59}"/>
            </a:ext>
          </a:extLst>
        </xdr:cNvPr>
        <xdr:cNvSpPr>
          <a:spLocks noChangeShapeType="1"/>
        </xdr:cNvSpPr>
      </xdr:nvSpPr>
      <xdr:spPr bwMode="auto">
        <a:xfrm flipV="1">
          <a:off x="2324100" y="12306300"/>
          <a:ext cx="2781300" cy="60960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DD0806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62</xdr:row>
      <xdr:rowOff>12700</xdr:rowOff>
    </xdr:from>
    <xdr:to>
      <xdr:col>5</xdr:col>
      <xdr:colOff>304800</xdr:colOff>
      <xdr:row>67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E10907EC-12B2-6C4E-BEA7-DD994EBD3149}"/>
            </a:ext>
          </a:extLst>
        </xdr:cNvPr>
        <xdr:cNvSpPr>
          <a:spLocks noChangeShapeType="1"/>
        </xdr:cNvSpPr>
      </xdr:nvSpPr>
      <xdr:spPr bwMode="auto">
        <a:xfrm>
          <a:off x="3581400" y="12661900"/>
          <a:ext cx="0" cy="825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61</xdr:row>
      <xdr:rowOff>38100</xdr:rowOff>
    </xdr:from>
    <xdr:to>
      <xdr:col>6</xdr:col>
      <xdr:colOff>0</xdr:colOff>
      <xdr:row>67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1848C88C-A130-AA43-931F-F3763E316D1F}"/>
            </a:ext>
          </a:extLst>
        </xdr:cNvPr>
        <xdr:cNvSpPr>
          <a:spLocks noChangeShapeType="1"/>
        </xdr:cNvSpPr>
      </xdr:nvSpPr>
      <xdr:spPr bwMode="auto">
        <a:xfrm>
          <a:off x="4178300" y="12522200"/>
          <a:ext cx="0" cy="965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215900</xdr:colOff>
      <xdr:row>62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E72DEC6C-3163-F148-B5FC-8835D534396B}"/>
            </a:ext>
          </a:extLst>
        </xdr:cNvPr>
        <xdr:cNvSpPr>
          <a:spLocks noChangeShapeType="1"/>
        </xdr:cNvSpPr>
      </xdr:nvSpPr>
      <xdr:spPr bwMode="auto">
        <a:xfrm flipH="1">
          <a:off x="2324100" y="12649200"/>
          <a:ext cx="1168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0</xdr:rowOff>
    </xdr:from>
    <xdr:to>
      <xdr:col>6</xdr:col>
      <xdr:colOff>12700</xdr:colOff>
      <xdr:row>61</xdr:row>
      <xdr:rowOff>12700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A7D98A30-CF76-9142-9F1C-12D1F93C2A51}"/>
            </a:ext>
          </a:extLst>
        </xdr:cNvPr>
        <xdr:cNvSpPr>
          <a:spLocks noChangeShapeType="1"/>
        </xdr:cNvSpPr>
      </xdr:nvSpPr>
      <xdr:spPr bwMode="auto">
        <a:xfrm flipH="1" flipV="1">
          <a:off x="2324100" y="12484100"/>
          <a:ext cx="1866900" cy="1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63</xdr:row>
      <xdr:rowOff>12700</xdr:rowOff>
    </xdr:from>
    <xdr:to>
      <xdr:col>5</xdr:col>
      <xdr:colOff>838200</xdr:colOff>
      <xdr:row>63</xdr:row>
      <xdr:rowOff>12700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74C51AAD-E050-A744-AB7B-DAB0D4E296E5}"/>
            </a:ext>
          </a:extLst>
        </xdr:cNvPr>
        <xdr:cNvSpPr>
          <a:spLocks noChangeShapeType="1"/>
        </xdr:cNvSpPr>
      </xdr:nvSpPr>
      <xdr:spPr bwMode="auto">
        <a:xfrm flipH="1">
          <a:off x="2336800" y="12827000"/>
          <a:ext cx="177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520700</xdr:colOff>
      <xdr:row>57</xdr:row>
      <xdr:rowOff>127000</xdr:rowOff>
    </xdr:from>
    <xdr:to>
      <xdr:col>8</xdr:col>
      <xdr:colOff>266700</xdr:colOff>
      <xdr:row>68</xdr:row>
      <xdr:rowOff>88900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59FC2EE-A013-E64B-9E5D-7DEB1A7B5F97}"/>
            </a:ext>
          </a:extLst>
        </xdr:cNvPr>
        <xdr:cNvSpPr>
          <a:spLocks noChangeArrowheads="1"/>
        </xdr:cNvSpPr>
      </xdr:nvSpPr>
      <xdr:spPr bwMode="auto">
        <a:xfrm>
          <a:off x="1892300" y="11912600"/>
          <a:ext cx="3962400" cy="1828800"/>
        </a:xfrm>
        <a:prstGeom prst="rect">
          <a:avLst/>
        </a:prstGeom>
        <a:noFill/>
        <a:ln w="2349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406400</xdr:colOff>
      <xdr:row>119</xdr:row>
      <xdr:rowOff>12700</xdr:rowOff>
    </xdr:from>
    <xdr:to>
      <xdr:col>14</xdr:col>
      <xdr:colOff>76200</xdr:colOff>
      <xdr:row>138</xdr:row>
      <xdr:rowOff>127000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7CF1D41-1F6B-9642-B8FC-BAFB35586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12700</xdr:colOff>
      <xdr:row>64</xdr:row>
      <xdr:rowOff>0</xdr:rowOff>
    </xdr:from>
    <xdr:to>
      <xdr:col>5</xdr:col>
      <xdr:colOff>317500</xdr:colOff>
      <xdr:row>64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7D7A779E-013E-CC4B-930A-BDBC31FF753F}"/>
            </a:ext>
          </a:extLst>
        </xdr:cNvPr>
        <xdr:cNvSpPr>
          <a:spLocks noChangeShapeType="1"/>
        </xdr:cNvSpPr>
      </xdr:nvSpPr>
      <xdr:spPr bwMode="auto">
        <a:xfrm flipV="1">
          <a:off x="2336800" y="1297940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200</xdr:row>
      <xdr:rowOff>114300</xdr:rowOff>
    </xdr:from>
    <xdr:to>
      <xdr:col>7</xdr:col>
      <xdr:colOff>215900</xdr:colOff>
      <xdr:row>207</xdr:row>
      <xdr:rowOff>127000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31A705B6-5373-174A-B6E2-22382EE5C1B5}"/>
            </a:ext>
          </a:extLst>
        </xdr:cNvPr>
        <xdr:cNvSpPr>
          <a:spLocks noChangeShapeType="1"/>
        </xdr:cNvSpPr>
      </xdr:nvSpPr>
      <xdr:spPr bwMode="auto">
        <a:xfrm>
          <a:off x="2324100" y="39382700"/>
          <a:ext cx="2781300" cy="1282700"/>
        </a:xfrm>
        <a:prstGeom prst="line">
          <a:avLst/>
        </a:prstGeom>
        <a:noFill/>
        <a:ln w="2349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203</xdr:row>
      <xdr:rowOff>152400</xdr:rowOff>
    </xdr:from>
    <xdr:to>
      <xdr:col>7</xdr:col>
      <xdr:colOff>241300</xdr:colOff>
      <xdr:row>207</xdr:row>
      <xdr:rowOff>101600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92873851-EE63-894B-9EB2-ED4D8C516A79}"/>
            </a:ext>
          </a:extLst>
        </xdr:cNvPr>
        <xdr:cNvSpPr>
          <a:spLocks noChangeShapeType="1"/>
        </xdr:cNvSpPr>
      </xdr:nvSpPr>
      <xdr:spPr bwMode="auto">
        <a:xfrm flipV="1">
          <a:off x="2324100" y="39992300"/>
          <a:ext cx="2806700" cy="64770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DD0806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201</xdr:row>
      <xdr:rowOff>152400</xdr:rowOff>
    </xdr:from>
    <xdr:to>
      <xdr:col>7</xdr:col>
      <xdr:colOff>215900</xdr:colOff>
      <xdr:row>205</xdr:row>
      <xdr:rowOff>101600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7E05146C-B8EE-3640-A937-20CFEF5759A7}"/>
            </a:ext>
          </a:extLst>
        </xdr:cNvPr>
        <xdr:cNvSpPr>
          <a:spLocks noChangeShapeType="1"/>
        </xdr:cNvSpPr>
      </xdr:nvSpPr>
      <xdr:spPr bwMode="auto">
        <a:xfrm flipV="1">
          <a:off x="2324100" y="39624000"/>
          <a:ext cx="2781300" cy="68580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DD0806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204</xdr:row>
      <xdr:rowOff>12700</xdr:rowOff>
    </xdr:from>
    <xdr:to>
      <xdr:col>5</xdr:col>
      <xdr:colOff>304800</xdr:colOff>
      <xdr:row>209</xdr:row>
      <xdr:rowOff>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9530D151-8A64-B24D-AE4C-D7BDAAF75B74}"/>
            </a:ext>
          </a:extLst>
        </xdr:cNvPr>
        <xdr:cNvSpPr>
          <a:spLocks noChangeShapeType="1"/>
        </xdr:cNvSpPr>
      </xdr:nvSpPr>
      <xdr:spPr bwMode="auto">
        <a:xfrm>
          <a:off x="3581400" y="40055800"/>
          <a:ext cx="0" cy="825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203</xdr:row>
      <xdr:rowOff>50800</xdr:rowOff>
    </xdr:from>
    <xdr:to>
      <xdr:col>6</xdr:col>
      <xdr:colOff>0</xdr:colOff>
      <xdr:row>209</xdr:row>
      <xdr:rowOff>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CD0618A6-1951-C449-A8CE-12A95E482FEE}"/>
            </a:ext>
          </a:extLst>
        </xdr:cNvPr>
        <xdr:cNvSpPr>
          <a:spLocks noChangeShapeType="1"/>
        </xdr:cNvSpPr>
      </xdr:nvSpPr>
      <xdr:spPr bwMode="auto">
        <a:xfrm>
          <a:off x="4178300" y="39890700"/>
          <a:ext cx="0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204</xdr:row>
      <xdr:rowOff>0</xdr:rowOff>
    </xdr:from>
    <xdr:to>
      <xdr:col>5</xdr:col>
      <xdr:colOff>215900</xdr:colOff>
      <xdr:row>204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1819E61C-DAEF-1B47-8D55-421CD742D1E2}"/>
            </a:ext>
          </a:extLst>
        </xdr:cNvPr>
        <xdr:cNvSpPr>
          <a:spLocks noChangeShapeType="1"/>
        </xdr:cNvSpPr>
      </xdr:nvSpPr>
      <xdr:spPr bwMode="auto">
        <a:xfrm flipH="1">
          <a:off x="2324100" y="40043100"/>
          <a:ext cx="1168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205</xdr:row>
      <xdr:rowOff>12700</xdr:rowOff>
    </xdr:from>
    <xdr:to>
      <xdr:col>5</xdr:col>
      <xdr:colOff>838200</xdr:colOff>
      <xdr:row>205</xdr:row>
      <xdr:rowOff>12700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1F82E117-6917-8848-B82D-F64F871F2CE9}"/>
            </a:ext>
          </a:extLst>
        </xdr:cNvPr>
        <xdr:cNvSpPr>
          <a:spLocks noChangeShapeType="1"/>
        </xdr:cNvSpPr>
      </xdr:nvSpPr>
      <xdr:spPr bwMode="auto">
        <a:xfrm flipH="1">
          <a:off x="2336800" y="40220900"/>
          <a:ext cx="1778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558800</xdr:colOff>
      <xdr:row>199</xdr:row>
      <xdr:rowOff>139700</xdr:rowOff>
    </xdr:from>
    <xdr:to>
      <xdr:col>8</xdr:col>
      <xdr:colOff>304800</xdr:colOff>
      <xdr:row>210</xdr:row>
      <xdr:rowOff>101600</xdr:rowOff>
    </xdr:to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AE42F972-D9A0-2D42-BFD4-8360D374D6E4}"/>
            </a:ext>
          </a:extLst>
        </xdr:cNvPr>
        <xdr:cNvSpPr>
          <a:spLocks noChangeArrowheads="1"/>
        </xdr:cNvSpPr>
      </xdr:nvSpPr>
      <xdr:spPr bwMode="auto">
        <a:xfrm>
          <a:off x="1930400" y="39204900"/>
          <a:ext cx="3962400" cy="1943100"/>
        </a:xfrm>
        <a:prstGeom prst="rect">
          <a:avLst/>
        </a:prstGeom>
        <a:noFill/>
        <a:ln w="2349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12700</xdr:colOff>
      <xdr:row>206</xdr:row>
      <xdr:rowOff>0</xdr:rowOff>
    </xdr:from>
    <xdr:to>
      <xdr:col>5</xdr:col>
      <xdr:colOff>317500</xdr:colOff>
      <xdr:row>206</xdr:row>
      <xdr:rowOff>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7388BFAE-D638-0145-9392-583DE2AFA148}"/>
            </a:ext>
          </a:extLst>
        </xdr:cNvPr>
        <xdr:cNvSpPr>
          <a:spLocks noChangeShapeType="1"/>
        </xdr:cNvSpPr>
      </xdr:nvSpPr>
      <xdr:spPr bwMode="auto">
        <a:xfrm flipV="1">
          <a:off x="2336800" y="4037330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101600</xdr:colOff>
      <xdr:row>267</xdr:row>
      <xdr:rowOff>38100</xdr:rowOff>
    </xdr:from>
    <xdr:to>
      <xdr:col>12</xdr:col>
      <xdr:colOff>228600</xdr:colOff>
      <xdr:row>284</xdr:row>
      <xdr:rowOff>152400</xdr:rowOff>
    </xdr:to>
    <xdr:graphicFrame macro="">
      <xdr:nvGraphicFramePr>
        <xdr:cNvPr id="1048" name="Chart 24">
          <a:extLst>
            <a:ext uri="{FF2B5EF4-FFF2-40B4-BE49-F238E27FC236}">
              <a16:creationId xmlns:a16="http://schemas.microsoft.com/office/drawing/2014/main" id="{C7990DC5-3DCA-FD48-A613-1C6F64AD2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0"/>
  <sheetViews>
    <sheetView tabSelected="1" zoomScale="125" workbookViewId="0">
      <selection activeCell="B1" sqref="B1"/>
    </sheetView>
  </sheetViews>
  <sheetFormatPr baseColWidth="10" defaultRowHeight="13"/>
  <cols>
    <col min="1" max="1" width="3.85546875" style="6" customWidth="1"/>
    <col min="2" max="2" width="3.140625" style="1" customWidth="1"/>
    <col min="3" max="3" width="8.42578125" style="5" customWidth="1"/>
    <col min="4" max="4" width="10.7109375" style="5"/>
    <col min="5" max="5" width="10.7109375" style="6"/>
    <col min="6" max="6" width="10.140625" style="5" customWidth="1"/>
    <col min="7" max="7" width="8" style="5" customWidth="1"/>
    <col min="8" max="8" width="7.85546875" style="5" customWidth="1"/>
    <col min="9" max="9" width="6.140625" style="5" customWidth="1"/>
    <col min="10" max="10" width="2.140625" style="5" customWidth="1"/>
    <col min="11" max="11" width="5" style="5" customWidth="1"/>
    <col min="12" max="12" width="3.7109375" style="5" customWidth="1"/>
    <col min="13" max="13" width="4.42578125" style="5" customWidth="1"/>
    <col min="14" max="14" width="2.42578125" style="5" customWidth="1"/>
    <col min="15" max="17" width="4.28515625" style="5" customWidth="1"/>
    <col min="18" max="18" width="8.85546875" style="3" customWidth="1"/>
    <col min="19" max="21" width="10.7109375" style="3"/>
    <col min="22" max="16384" width="10.7109375" style="5"/>
  </cols>
  <sheetData>
    <row r="1" spans="1:21" ht="17" thickBot="1">
      <c r="C1" s="79"/>
      <c r="D1" s="80"/>
      <c r="E1" s="81"/>
      <c r="F1" s="87" t="s">
        <v>121</v>
      </c>
      <c r="G1" s="80"/>
      <c r="H1" s="80"/>
      <c r="I1" s="80"/>
      <c r="J1" s="80"/>
      <c r="K1" s="80"/>
      <c r="L1" s="80"/>
      <c r="M1" s="86"/>
    </row>
    <row r="2" spans="1:21" ht="16">
      <c r="B2" s="8" t="s">
        <v>186</v>
      </c>
      <c r="F2" s="4"/>
      <c r="M2" s="13" t="s">
        <v>187</v>
      </c>
    </row>
    <row r="3" spans="1:21" ht="16">
      <c r="A3" s="13" t="s">
        <v>116</v>
      </c>
      <c r="B3" s="24" t="s">
        <v>51</v>
      </c>
      <c r="F3" s="4"/>
      <c r="R3" s="5"/>
      <c r="S3" s="5"/>
      <c r="T3" s="5"/>
      <c r="U3" s="5"/>
    </row>
    <row r="4" spans="1:21" ht="16">
      <c r="B4" s="6"/>
      <c r="C4" s="10" t="s">
        <v>53</v>
      </c>
      <c r="E4" s="5"/>
      <c r="F4" s="6"/>
      <c r="G4" s="4"/>
      <c r="R4" s="5"/>
      <c r="S4" s="5"/>
      <c r="T4" s="5"/>
      <c r="U4" s="5"/>
    </row>
    <row r="5" spans="1:21" ht="16">
      <c r="B5" s="6"/>
      <c r="C5" s="10" t="s">
        <v>54</v>
      </c>
      <c r="E5" s="5"/>
      <c r="F5" s="6"/>
      <c r="G5" s="4"/>
      <c r="R5" s="5"/>
      <c r="S5" s="5"/>
      <c r="T5" s="5"/>
      <c r="U5" s="5"/>
    </row>
    <row r="6" spans="1:21" ht="16">
      <c r="B6" s="6"/>
      <c r="C6" s="10" t="s">
        <v>58</v>
      </c>
      <c r="E6" s="5"/>
      <c r="F6" s="6"/>
      <c r="G6" s="4"/>
      <c r="R6" s="5"/>
      <c r="S6" s="5"/>
      <c r="T6" s="5"/>
      <c r="U6" s="5"/>
    </row>
    <row r="7" spans="1:21" ht="16">
      <c r="B7" s="6"/>
      <c r="C7" s="10" t="s">
        <v>59</v>
      </c>
      <c r="E7" s="5"/>
      <c r="F7" s="6"/>
      <c r="G7" s="4"/>
      <c r="R7" s="5"/>
      <c r="S7" s="5"/>
      <c r="T7" s="5"/>
      <c r="U7" s="5"/>
    </row>
    <row r="8" spans="1:21" s="4" customFormat="1" ht="16">
      <c r="A8" s="6"/>
      <c r="B8" s="6"/>
      <c r="C8" s="10" t="s">
        <v>60</v>
      </c>
      <c r="D8" s="5"/>
      <c r="E8" s="5"/>
      <c r="F8" s="6"/>
      <c r="H8" s="5"/>
      <c r="I8" s="5"/>
      <c r="J8" s="5"/>
      <c r="K8" s="5"/>
      <c r="L8" s="5"/>
      <c r="M8" s="5"/>
      <c r="N8" s="5"/>
      <c r="O8" s="5"/>
    </row>
    <row r="9" spans="1:21" ht="16">
      <c r="B9" s="6"/>
      <c r="C9" s="10"/>
      <c r="E9" s="5"/>
      <c r="F9" s="6"/>
      <c r="G9" s="4"/>
      <c r="R9" s="5"/>
      <c r="S9" s="5"/>
      <c r="T9" s="5"/>
      <c r="U9" s="5"/>
    </row>
    <row r="10" spans="1:21" ht="16">
      <c r="B10" s="6"/>
      <c r="C10" s="10" t="s">
        <v>61</v>
      </c>
      <c r="E10" s="5"/>
      <c r="F10" s="6"/>
      <c r="G10" s="4"/>
      <c r="R10" s="5"/>
      <c r="S10" s="5"/>
      <c r="T10" s="5"/>
      <c r="U10" s="5"/>
    </row>
    <row r="11" spans="1:21" ht="16">
      <c r="B11" s="6"/>
      <c r="C11" s="10" t="s">
        <v>62</v>
      </c>
      <c r="E11" s="5"/>
      <c r="F11" s="6"/>
      <c r="G11" s="4"/>
      <c r="R11" s="5"/>
      <c r="S11" s="5"/>
      <c r="T11" s="5"/>
      <c r="U11" s="5"/>
    </row>
    <row r="12" spans="1:21" ht="16">
      <c r="B12" s="6"/>
      <c r="C12" s="10" t="s">
        <v>63</v>
      </c>
      <c r="E12" s="5"/>
      <c r="F12" s="6"/>
      <c r="G12" s="4"/>
      <c r="R12" s="5"/>
      <c r="S12" s="5"/>
      <c r="T12" s="5"/>
      <c r="U12" s="5"/>
    </row>
    <row r="13" spans="1:21" ht="16">
      <c r="B13" s="6"/>
      <c r="C13" s="10" t="s">
        <v>64</v>
      </c>
      <c r="E13" s="5"/>
      <c r="F13" s="6"/>
      <c r="G13" s="4"/>
      <c r="R13" s="5"/>
      <c r="S13" s="5"/>
      <c r="T13" s="5"/>
      <c r="U13" s="5"/>
    </row>
    <row r="14" spans="1:21" ht="14" thickBot="1">
      <c r="B14" s="8"/>
      <c r="F14" s="4"/>
      <c r="R14" s="5"/>
      <c r="S14" s="5"/>
      <c r="T14" s="5"/>
      <c r="U14" s="5"/>
    </row>
    <row r="15" spans="1:21" ht="17" thickBot="1">
      <c r="B15" s="8"/>
      <c r="C15"/>
      <c r="E15" s="5"/>
      <c r="F15" s="84"/>
      <c r="G15" s="82" t="s">
        <v>65</v>
      </c>
      <c r="H15" s="85"/>
      <c r="I15" s="83"/>
      <c r="R15" s="5"/>
      <c r="S15" s="5"/>
      <c r="T15" s="5"/>
      <c r="U15" s="5"/>
    </row>
    <row r="16" spans="1:21" ht="17" thickBot="1">
      <c r="B16" s="8"/>
      <c r="C16"/>
      <c r="E16" s="5"/>
      <c r="F16" s="6"/>
      <c r="G16" s="13" t="s">
        <v>66</v>
      </c>
      <c r="H16" s="31" t="s">
        <v>67</v>
      </c>
      <c r="R16" s="5"/>
      <c r="S16" s="5"/>
      <c r="T16" s="5"/>
      <c r="U16" s="5"/>
    </row>
    <row r="17" spans="2:21" ht="16">
      <c r="B17" s="8"/>
      <c r="C17"/>
      <c r="E17" s="31"/>
      <c r="F17" s="13" t="s">
        <v>0</v>
      </c>
      <c r="G17" s="19">
        <v>50</v>
      </c>
      <c r="H17" s="32">
        <v>50</v>
      </c>
      <c r="R17" s="5"/>
      <c r="S17" s="5"/>
      <c r="T17" s="5"/>
      <c r="U17" s="5"/>
    </row>
    <row r="18" spans="2:21" ht="16">
      <c r="B18" s="8"/>
      <c r="C18"/>
      <c r="E18" s="31"/>
      <c r="F18" s="13" t="s">
        <v>1</v>
      </c>
      <c r="G18" s="33">
        <v>-8</v>
      </c>
      <c r="H18" s="34">
        <v>-8</v>
      </c>
      <c r="R18" s="5"/>
      <c r="S18" s="5"/>
      <c r="T18" s="5"/>
      <c r="U18" s="5"/>
    </row>
    <row r="19" spans="2:21" ht="16">
      <c r="B19" s="8"/>
      <c r="C19"/>
      <c r="E19" s="31"/>
      <c r="F19" s="13" t="s">
        <v>2</v>
      </c>
      <c r="G19" s="33">
        <v>2</v>
      </c>
      <c r="H19" s="34">
        <v>2</v>
      </c>
      <c r="R19" s="5"/>
      <c r="S19" s="5"/>
      <c r="T19" s="5"/>
      <c r="U19" s="5"/>
    </row>
    <row r="20" spans="2:21" ht="16">
      <c r="B20" s="8"/>
      <c r="C20"/>
      <c r="E20" s="31"/>
      <c r="F20" s="13" t="s">
        <v>3</v>
      </c>
      <c r="G20" s="33">
        <v>8</v>
      </c>
      <c r="H20" s="34">
        <v>8</v>
      </c>
      <c r="R20" s="5"/>
      <c r="S20" s="5"/>
      <c r="T20" s="5"/>
      <c r="U20" s="5"/>
    </row>
    <row r="21" spans="2:21" ht="16">
      <c r="B21" s="8"/>
      <c r="C21"/>
      <c r="E21" s="31"/>
      <c r="F21" s="13" t="s">
        <v>4</v>
      </c>
      <c r="G21" s="33">
        <v>20</v>
      </c>
      <c r="H21" s="34">
        <v>20</v>
      </c>
      <c r="R21" s="5"/>
      <c r="S21" s="5"/>
      <c r="T21" s="5"/>
      <c r="U21" s="5"/>
    </row>
    <row r="22" spans="2:21" ht="17" thickBot="1">
      <c r="B22" s="8"/>
      <c r="C22"/>
      <c r="E22" s="31"/>
      <c r="F22" s="13" t="s">
        <v>5</v>
      </c>
      <c r="G22" s="20">
        <v>8</v>
      </c>
      <c r="H22" s="35">
        <v>8</v>
      </c>
      <c r="R22" s="5"/>
      <c r="S22" s="5"/>
      <c r="T22" s="5"/>
      <c r="U22" s="5"/>
    </row>
    <row r="23" spans="2:21" ht="14" thickBot="1">
      <c r="B23" s="9"/>
      <c r="C23" s="4"/>
      <c r="D23" s="4"/>
      <c r="E23" s="4"/>
      <c r="F23" s="4"/>
      <c r="G23" s="4" t="s">
        <v>6</v>
      </c>
      <c r="H23" s="4" t="s">
        <v>7</v>
      </c>
      <c r="I23" s="4"/>
      <c r="J23" s="4"/>
      <c r="K23" s="4"/>
      <c r="L23" s="4"/>
      <c r="M23" s="4"/>
      <c r="N23" s="4"/>
    </row>
    <row r="24" spans="2:21" ht="17" thickBot="1">
      <c r="B24" s="24">
        <v>1</v>
      </c>
      <c r="C24" s="31"/>
      <c r="D24" s="31"/>
      <c r="E24" s="13" t="s">
        <v>8</v>
      </c>
      <c r="F24" s="36" t="s">
        <v>9</v>
      </c>
      <c r="G24" s="37">
        <f>G17</f>
        <v>50</v>
      </c>
      <c r="H24" s="37">
        <f>G18</f>
        <v>-8</v>
      </c>
      <c r="I24" s="38" t="s">
        <v>10</v>
      </c>
      <c r="J24" s="31"/>
      <c r="K24" s="31"/>
      <c r="L24" s="31"/>
    </row>
    <row r="25" spans="2:21" ht="16">
      <c r="B25" s="24"/>
      <c r="C25" s="31"/>
      <c r="D25" s="31"/>
      <c r="E25" s="13"/>
      <c r="F25" s="7"/>
      <c r="G25" s="31"/>
      <c r="H25" s="31"/>
      <c r="I25" s="31"/>
      <c r="J25" s="31"/>
      <c r="K25" s="31"/>
      <c r="L25" s="31"/>
    </row>
    <row r="26" spans="2:21" ht="17" thickBot="1">
      <c r="B26" s="24">
        <v>2</v>
      </c>
      <c r="C26" s="23" t="s">
        <v>11</v>
      </c>
      <c r="D26" s="31"/>
      <c r="E26"/>
      <c r="F26"/>
      <c r="G26"/>
      <c r="H26"/>
      <c r="I26"/>
      <c r="J26" s="31"/>
      <c r="K26" s="31"/>
      <c r="L26" s="31"/>
    </row>
    <row r="27" spans="2:21" ht="17" thickBot="1">
      <c r="B27" s="24"/>
      <c r="C27" s="31"/>
      <c r="D27" s="31"/>
      <c r="E27" s="13"/>
      <c r="F27" s="36" t="s">
        <v>12</v>
      </c>
      <c r="G27" s="37">
        <f>G19</f>
        <v>2</v>
      </c>
      <c r="H27" s="37">
        <f>G20</f>
        <v>8</v>
      </c>
      <c r="I27" s="38" t="s">
        <v>13</v>
      </c>
      <c r="J27" s="31"/>
      <c r="K27" s="31"/>
      <c r="L27" s="31"/>
    </row>
    <row r="28" spans="2:21" ht="16">
      <c r="B28" s="24"/>
      <c r="C28" s="31"/>
      <c r="D28" s="31"/>
      <c r="E28" s="13"/>
      <c r="F28" s="31"/>
      <c r="G28" s="31"/>
      <c r="H28" s="31"/>
      <c r="I28" s="31"/>
      <c r="J28" s="31"/>
      <c r="K28" s="31"/>
      <c r="L28" s="31"/>
    </row>
    <row r="29" spans="2:21" ht="17" thickBot="1">
      <c r="B29" s="24">
        <v>3</v>
      </c>
      <c r="C29" s="23" t="s">
        <v>14</v>
      </c>
      <c r="D29" s="31"/>
      <c r="E29"/>
      <c r="F29"/>
      <c r="G29"/>
      <c r="H29"/>
      <c r="I29"/>
      <c r="J29"/>
      <c r="K29" s="31"/>
      <c r="L29" s="31"/>
    </row>
    <row r="30" spans="2:21" ht="17" thickBot="1">
      <c r="B30" s="24"/>
      <c r="C30" s="31"/>
      <c r="D30" s="31"/>
      <c r="E30" s="13"/>
      <c r="F30" s="36" t="s">
        <v>12</v>
      </c>
      <c r="G30" s="37">
        <f>G21</f>
        <v>20</v>
      </c>
      <c r="H30" s="37">
        <f>G22</f>
        <v>8</v>
      </c>
      <c r="I30" s="38" t="s">
        <v>15</v>
      </c>
      <c r="J30" s="31"/>
      <c r="K30" s="31"/>
      <c r="L30" s="31"/>
    </row>
    <row r="31" spans="2:21" ht="16">
      <c r="B31" s="24"/>
      <c r="C31" s="31"/>
      <c r="D31" s="31"/>
      <c r="E31" s="13"/>
      <c r="F31" s="31"/>
      <c r="G31" s="31"/>
      <c r="H31" s="31"/>
      <c r="I31" s="31"/>
      <c r="J31" s="31"/>
      <c r="K31" s="31"/>
      <c r="L31" s="31"/>
    </row>
    <row r="32" spans="2:21" ht="16">
      <c r="B32" s="24">
        <v>4</v>
      </c>
      <c r="C32" s="31"/>
      <c r="D32" s="31"/>
      <c r="E32" s="13" t="s">
        <v>16</v>
      </c>
      <c r="F32" s="31"/>
      <c r="G32" s="31"/>
      <c r="H32" s="31"/>
      <c r="I32" s="31"/>
      <c r="J32" s="31"/>
      <c r="K32" s="31"/>
      <c r="L32" s="31"/>
    </row>
    <row r="33" spans="1:17" ht="17" thickBot="1">
      <c r="B33" s="24"/>
      <c r="C33" s="31"/>
      <c r="D33" s="31"/>
      <c r="E33" s="13"/>
      <c r="F33" s="31"/>
      <c r="G33" s="31"/>
      <c r="H33" s="31"/>
      <c r="I33" s="31"/>
      <c r="J33" s="31"/>
      <c r="K33" s="31"/>
      <c r="L33" s="31"/>
    </row>
    <row r="34" spans="1:17" ht="17" thickBot="1">
      <c r="B34" s="24"/>
      <c r="C34" s="31"/>
      <c r="D34" s="31"/>
      <c r="E34" s="39" t="s">
        <v>17</v>
      </c>
      <c r="F34" s="37">
        <f>G24</f>
        <v>50</v>
      </c>
      <c r="G34" s="37">
        <f>H24</f>
        <v>-8</v>
      </c>
      <c r="H34" s="40" t="s">
        <v>18</v>
      </c>
      <c r="I34" s="37">
        <f>G27</f>
        <v>2</v>
      </c>
      <c r="J34" s="41" t="s">
        <v>19</v>
      </c>
      <c r="K34" s="37">
        <f>H27</f>
        <v>8</v>
      </c>
      <c r="L34" s="38" t="s">
        <v>13</v>
      </c>
    </row>
    <row r="35" spans="1:17" ht="17" thickBot="1">
      <c r="B35" s="24"/>
      <c r="C35" s="31"/>
      <c r="D35" s="31"/>
      <c r="E35" s="13"/>
      <c r="F35" s="31"/>
      <c r="G35" s="31"/>
      <c r="H35" s="31"/>
      <c r="I35" s="31"/>
      <c r="J35" s="31"/>
      <c r="K35" s="31"/>
      <c r="L35" s="31"/>
    </row>
    <row r="36" spans="1:17" ht="17" thickBot="1">
      <c r="B36" s="24"/>
      <c r="C36" s="31"/>
      <c r="D36" s="31"/>
      <c r="E36" s="39" t="s">
        <v>20</v>
      </c>
      <c r="F36" s="38">
        <f>(F34-I34)/(-G34+K34)</f>
        <v>3</v>
      </c>
      <c r="G36" s="31"/>
      <c r="H36" s="31"/>
      <c r="I36" s="31"/>
      <c r="J36" s="31"/>
      <c r="K36" s="31"/>
      <c r="L36" s="31"/>
    </row>
    <row r="37" spans="1:17" ht="17" thickBot="1">
      <c r="B37" s="24"/>
      <c r="C37" s="31"/>
      <c r="D37" s="31"/>
      <c r="E37" s="42"/>
      <c r="F37" s="43"/>
      <c r="G37" s="31"/>
      <c r="H37" s="31"/>
      <c r="I37" s="31"/>
      <c r="J37" s="31"/>
      <c r="K37" s="31"/>
      <c r="L37" s="31"/>
    </row>
    <row r="38" spans="1:17" ht="17" thickBot="1">
      <c r="B38" s="24"/>
      <c r="C38" s="31"/>
      <c r="D38" s="31"/>
      <c r="E38" s="39" t="s">
        <v>21</v>
      </c>
      <c r="F38" s="44">
        <f>G24+H24*F36</f>
        <v>26</v>
      </c>
      <c r="G38" s="31"/>
      <c r="H38" s="31"/>
      <c r="I38" s="31"/>
      <c r="J38" s="31"/>
      <c r="K38" s="31"/>
      <c r="L38" s="31"/>
    </row>
    <row r="39" spans="1:17" ht="16">
      <c r="B39" s="24"/>
      <c r="C39" s="31"/>
      <c r="D39" s="31"/>
      <c r="E39" s="13"/>
      <c r="F39" s="31"/>
      <c r="G39" s="31"/>
      <c r="H39" s="31"/>
      <c r="I39" s="31"/>
      <c r="J39" s="31"/>
      <c r="K39" s="31"/>
      <c r="L39" s="31"/>
    </row>
    <row r="40" spans="1:17" ht="16">
      <c r="B40" s="24">
        <v>5</v>
      </c>
      <c r="C40" s="31"/>
      <c r="D40" s="31"/>
      <c r="E40" s="13" t="s">
        <v>22</v>
      </c>
      <c r="F40" s="31" t="s">
        <v>23</v>
      </c>
      <c r="G40" s="31"/>
      <c r="H40" s="31"/>
      <c r="I40" s="31"/>
      <c r="J40" s="31"/>
      <c r="K40" s="31"/>
      <c r="L40" s="31"/>
    </row>
    <row r="41" spans="1:17" ht="17" thickBot="1">
      <c r="B41" s="24"/>
      <c r="C41" s="31"/>
      <c r="D41" s="31"/>
      <c r="E41" s="13"/>
      <c r="F41" s="31"/>
      <c r="G41" s="31"/>
      <c r="H41" s="31"/>
      <c r="I41" s="31"/>
      <c r="J41" s="31"/>
      <c r="K41" s="31"/>
      <c r="L41" s="31"/>
    </row>
    <row r="42" spans="1:17" ht="17" thickBot="1">
      <c r="B42" s="24"/>
      <c r="C42" s="31"/>
      <c r="D42" s="31"/>
      <c r="E42" s="39" t="s">
        <v>24</v>
      </c>
      <c r="F42" s="37">
        <f>G24</f>
        <v>50</v>
      </c>
      <c r="G42" s="37">
        <f>H24</f>
        <v>-8</v>
      </c>
      <c r="H42" s="37" t="s">
        <v>25</v>
      </c>
      <c r="I42" s="37">
        <f>G30</f>
        <v>20</v>
      </c>
      <c r="J42" s="37" t="s">
        <v>19</v>
      </c>
      <c r="K42" s="37">
        <f>H30</f>
        <v>8</v>
      </c>
      <c r="L42" s="38" t="s">
        <v>15</v>
      </c>
    </row>
    <row r="43" spans="1:17" ht="17" thickBot="1">
      <c r="B43" s="24"/>
      <c r="C43" s="31"/>
      <c r="D43" s="31"/>
      <c r="E43" s="13"/>
      <c r="F43" s="31"/>
      <c r="G43" s="31"/>
      <c r="H43" s="31"/>
      <c r="I43" s="31"/>
      <c r="J43" s="31"/>
      <c r="K43" s="31"/>
      <c r="L43" s="31"/>
    </row>
    <row r="44" spans="1:17" ht="17" thickBot="1">
      <c r="B44" s="24"/>
      <c r="C44" s="31"/>
      <c r="D44" s="31"/>
      <c r="E44" s="39" t="s">
        <v>26</v>
      </c>
      <c r="F44" s="38">
        <f>(F42-I42)/(-G42+K42)</f>
        <v>1.875</v>
      </c>
      <c r="G44" s="31"/>
      <c r="H44" s="31"/>
      <c r="I44" s="31"/>
      <c r="J44" s="31"/>
      <c r="K44" s="31"/>
      <c r="L44" s="31"/>
    </row>
    <row r="45" spans="1:17" ht="17" thickBot="1">
      <c r="B45" s="24"/>
      <c r="C45" s="31"/>
      <c r="D45" s="31"/>
      <c r="E45" s="13"/>
      <c r="F45" s="31"/>
      <c r="G45" s="31"/>
      <c r="H45" s="31"/>
      <c r="I45" s="31"/>
      <c r="J45" s="31"/>
      <c r="K45" s="31"/>
      <c r="L45" s="31"/>
    </row>
    <row r="46" spans="1:17" ht="17" thickBot="1">
      <c r="B46" s="24"/>
      <c r="C46" s="31"/>
      <c r="D46" s="31"/>
      <c r="E46" s="39" t="s">
        <v>27</v>
      </c>
      <c r="F46" s="44">
        <f>G24+H24*$F$44</f>
        <v>35</v>
      </c>
      <c r="G46" s="31"/>
      <c r="H46" s="31"/>
      <c r="I46" s="31"/>
      <c r="J46" s="31"/>
      <c r="K46" s="31"/>
      <c r="L46" s="31"/>
    </row>
    <row r="48" spans="1:17" ht="16">
      <c r="A48" s="6" t="s">
        <v>28</v>
      </c>
      <c r="B48" s="23" t="s">
        <v>29</v>
      </c>
      <c r="E48" s="5"/>
      <c r="M48" s="3"/>
      <c r="N48" s="3"/>
      <c r="O48" s="3"/>
      <c r="P48" s="3"/>
      <c r="Q48" s="3"/>
    </row>
    <row r="49" spans="3:9" ht="16">
      <c r="C49" s="17" t="s">
        <v>30</v>
      </c>
    </row>
    <row r="50" spans="3:9" ht="16">
      <c r="C50" s="17" t="s">
        <v>31</v>
      </c>
    </row>
    <row r="51" spans="3:9" ht="16">
      <c r="C51" s="17" t="s">
        <v>32</v>
      </c>
    </row>
    <row r="52" spans="3:9" ht="16">
      <c r="C52" s="17" t="s">
        <v>33</v>
      </c>
    </row>
    <row r="53" spans="3:9" ht="16">
      <c r="C53" s="17"/>
    </row>
    <row r="54" spans="3:9" ht="16">
      <c r="C54" s="17"/>
    </row>
    <row r="55" spans="3:9" ht="16">
      <c r="C55" s="17"/>
    </row>
    <row r="56" spans="3:9" ht="17" thickBot="1">
      <c r="C56" s="17"/>
      <c r="F56" s="7" t="s">
        <v>82</v>
      </c>
    </row>
    <row r="57" spans="3:9" ht="17" thickBot="1">
      <c r="C57" s="17"/>
      <c r="D57" s="79"/>
      <c r="E57" s="81"/>
      <c r="F57" s="82" t="s">
        <v>83</v>
      </c>
      <c r="G57" s="80"/>
      <c r="H57" s="80"/>
      <c r="I57" s="83"/>
    </row>
    <row r="58" spans="3:9" ht="16">
      <c r="C58" s="17"/>
      <c r="F58" s="4"/>
    </row>
    <row r="59" spans="3:9">
      <c r="D59" s="6" t="s">
        <v>84</v>
      </c>
      <c r="E59" s="18"/>
    </row>
    <row r="60" spans="3:9">
      <c r="E60" s="14"/>
      <c r="H60" s="4" t="s">
        <v>85</v>
      </c>
    </row>
    <row r="61" spans="3:9">
      <c r="D61" s="6" t="s">
        <v>86</v>
      </c>
      <c r="E61" s="14"/>
      <c r="G61" s="5" t="s">
        <v>7</v>
      </c>
    </row>
    <row r="62" spans="3:9">
      <c r="D62" s="6" t="s">
        <v>87</v>
      </c>
      <c r="E62" s="14"/>
      <c r="F62" s="4" t="s">
        <v>88</v>
      </c>
      <c r="H62" s="4" t="s">
        <v>89</v>
      </c>
    </row>
    <row r="63" spans="3:9">
      <c r="D63" s="6" t="s">
        <v>90</v>
      </c>
      <c r="E63" s="14"/>
      <c r="G63" s="5" t="s">
        <v>91</v>
      </c>
    </row>
    <row r="64" spans="3:9">
      <c r="D64" s="6" t="s">
        <v>92</v>
      </c>
      <c r="E64" s="14"/>
      <c r="F64" s="5" t="s">
        <v>93</v>
      </c>
    </row>
    <row r="65" spans="3:22">
      <c r="E65" s="14"/>
    </row>
    <row r="66" spans="3:22">
      <c r="D66" s="6" t="s">
        <v>94</v>
      </c>
      <c r="E66" s="14"/>
    </row>
    <row r="67" spans="3:22" ht="14" thickBot="1">
      <c r="E67" s="15"/>
      <c r="F67" s="16"/>
      <c r="G67" s="16"/>
      <c r="H67" s="16"/>
    </row>
    <row r="68" spans="3:22">
      <c r="F68" s="5" t="s">
        <v>95</v>
      </c>
      <c r="G68" s="5" t="s">
        <v>96</v>
      </c>
    </row>
    <row r="70" spans="3:22">
      <c r="T70" s="5"/>
      <c r="U70" s="5"/>
    </row>
    <row r="71" spans="3:22" ht="16">
      <c r="C71" s="17" t="s">
        <v>97</v>
      </c>
      <c r="T71" s="5"/>
      <c r="U71" s="5"/>
    </row>
    <row r="72" spans="3:22" ht="16">
      <c r="C72" s="17" t="s">
        <v>98</v>
      </c>
    </row>
    <row r="73" spans="3:22" ht="14" thickBot="1"/>
    <row r="74" spans="3:22" ht="16">
      <c r="C74" s="19" t="s">
        <v>99</v>
      </c>
      <c r="D74" s="32">
        <f>F36-F44</f>
        <v>1.125</v>
      </c>
      <c r="E74" s="31" t="s">
        <v>100</v>
      </c>
      <c r="F74" s="31"/>
      <c r="N74" s="3"/>
      <c r="O74" s="3"/>
      <c r="P74" s="3"/>
      <c r="Q74" s="3"/>
    </row>
    <row r="75" spans="3:22" ht="17" thickBot="1">
      <c r="C75" s="20" t="s">
        <v>101</v>
      </c>
      <c r="D75" s="35">
        <f>G30-G27</f>
        <v>18</v>
      </c>
      <c r="E75" s="31" t="s">
        <v>102</v>
      </c>
      <c r="F75" s="31"/>
      <c r="N75" s="3"/>
      <c r="O75" s="3"/>
      <c r="P75" s="3"/>
      <c r="Q75" s="3"/>
      <c r="R75" s="5"/>
      <c r="V75" s="3"/>
    </row>
    <row r="77" spans="3:22" ht="16">
      <c r="C77" s="17" t="s">
        <v>103</v>
      </c>
    </row>
    <row r="78" spans="3:22" ht="14" thickBot="1"/>
    <row r="79" spans="3:22" ht="17" thickBot="1">
      <c r="C79" s="1"/>
      <c r="D79" s="45"/>
      <c r="E79" s="46" t="s">
        <v>104</v>
      </c>
      <c r="F79" s="47">
        <f>0.5*D74*D75</f>
        <v>10.125</v>
      </c>
    </row>
    <row r="81" spans="3:22" ht="16">
      <c r="C81" s="17" t="s">
        <v>105</v>
      </c>
    </row>
    <row r="82" spans="3:22" ht="16">
      <c r="C82" s="17" t="s">
        <v>106</v>
      </c>
    </row>
    <row r="83" spans="3:22" ht="16">
      <c r="C83" s="17" t="s">
        <v>107</v>
      </c>
    </row>
    <row r="84" spans="3:22" ht="17" thickBot="1">
      <c r="C84" s="17"/>
    </row>
    <row r="85" spans="3:22" ht="17" thickBot="1">
      <c r="C85" s="17"/>
      <c r="D85" s="45"/>
      <c r="E85" s="46" t="s">
        <v>108</v>
      </c>
      <c r="F85" s="44">
        <f>F36*F38</f>
        <v>78</v>
      </c>
      <c r="G85" s="5" t="s">
        <v>109</v>
      </c>
    </row>
    <row r="86" spans="3:22" ht="16">
      <c r="C86" s="17"/>
      <c r="D86" s="12"/>
      <c r="E86" s="11"/>
      <c r="F86" s="22"/>
      <c r="R86" s="5"/>
      <c r="V86" s="3"/>
    </row>
    <row r="87" spans="3:22" ht="16">
      <c r="C87" s="17" t="s">
        <v>110</v>
      </c>
      <c r="D87" s="12"/>
      <c r="E87" s="11"/>
      <c r="F87" s="22"/>
    </row>
    <row r="88" spans="3:22" ht="16">
      <c r="C88" s="17" t="s">
        <v>34</v>
      </c>
      <c r="D88" s="12"/>
      <c r="E88" s="11"/>
      <c r="F88" s="22"/>
    </row>
    <row r="89" spans="3:22" ht="17" thickBot="1">
      <c r="C89" s="17"/>
      <c r="D89" s="12"/>
      <c r="E89" s="11"/>
      <c r="F89" s="22"/>
    </row>
    <row r="90" spans="3:22" ht="17" thickBot="1">
      <c r="C90" s="50"/>
      <c r="D90" s="49"/>
      <c r="E90" s="25"/>
      <c r="F90" s="37"/>
      <c r="G90" s="46" t="s">
        <v>35</v>
      </c>
      <c r="H90" s="48">
        <f>F79/F85</f>
        <v>0.12980769230769232</v>
      </c>
    </row>
    <row r="91" spans="3:22" ht="16">
      <c r="C91" s="17"/>
      <c r="D91" s="12"/>
      <c r="E91" s="11"/>
      <c r="F91" s="22"/>
    </row>
    <row r="92" spans="3:22" ht="16">
      <c r="C92" s="17" t="s">
        <v>36</v>
      </c>
      <c r="D92" s="12"/>
      <c r="E92" s="11"/>
      <c r="F92" s="22"/>
    </row>
    <row r="93" spans="3:22" ht="16">
      <c r="C93" s="17" t="s">
        <v>37</v>
      </c>
      <c r="D93" s="12"/>
      <c r="E93" s="11"/>
      <c r="F93" s="22"/>
    </row>
    <row r="94" spans="3:22" ht="16">
      <c r="C94" s="17" t="s">
        <v>38</v>
      </c>
      <c r="D94" s="12"/>
      <c r="E94" s="11"/>
      <c r="F94" s="22"/>
    </row>
    <row r="95" spans="3:22" ht="16">
      <c r="C95" s="17" t="s">
        <v>39</v>
      </c>
    </row>
    <row r="96" spans="3:22" ht="17" thickBot="1">
      <c r="C96" s="17"/>
    </row>
    <row r="97" spans="3:22" ht="16">
      <c r="C97" s="19" t="s">
        <v>99</v>
      </c>
      <c r="D97" s="32">
        <f>F36</f>
        <v>3</v>
      </c>
      <c r="E97" s="23" t="s">
        <v>40</v>
      </c>
    </row>
    <row r="98" spans="3:22" ht="17" thickBot="1">
      <c r="C98" s="20" t="s">
        <v>41</v>
      </c>
      <c r="D98" s="35">
        <f>G24</f>
        <v>50</v>
      </c>
      <c r="E98" s="23" t="s">
        <v>47</v>
      </c>
    </row>
    <row r="99" spans="3:22">
      <c r="R99" s="5"/>
      <c r="V99" s="3"/>
    </row>
    <row r="100" spans="3:22" ht="16">
      <c r="C100" s="17" t="s">
        <v>48</v>
      </c>
    </row>
    <row r="101" spans="3:22" ht="16">
      <c r="C101" s="17" t="s">
        <v>49</v>
      </c>
    </row>
    <row r="103" spans="3:22" ht="14" thickBot="1"/>
    <row r="104" spans="3:22" ht="17" thickBot="1">
      <c r="C104" s="26"/>
      <c r="D104" s="37"/>
      <c r="E104" s="46" t="s">
        <v>50</v>
      </c>
      <c r="F104" s="47">
        <f>0.5*D97*D98</f>
        <v>75</v>
      </c>
    </row>
    <row r="105" spans="3:22">
      <c r="R105" s="5"/>
      <c r="V105" s="3"/>
    </row>
    <row r="106" spans="3:22" ht="16">
      <c r="C106" s="17" t="s">
        <v>125</v>
      </c>
      <c r="R106" s="5"/>
      <c r="V106" s="3"/>
    </row>
    <row r="107" spans="3:22" ht="16">
      <c r="C107" s="17" t="s">
        <v>126</v>
      </c>
      <c r="R107" s="5"/>
      <c r="V107" s="3"/>
    </row>
    <row r="108" spans="3:22" ht="16">
      <c r="C108" s="17" t="s">
        <v>127</v>
      </c>
    </row>
    <row r="109" spans="3:22" ht="14" thickBot="1"/>
    <row r="110" spans="3:22" ht="16">
      <c r="C110" s="1"/>
      <c r="D110" s="60"/>
      <c r="E110" s="57"/>
      <c r="F110" s="51" t="s">
        <v>128</v>
      </c>
      <c r="G110" s="52">
        <f>$F$79</f>
        <v>10.125</v>
      </c>
    </row>
    <row r="111" spans="3:22" ht="16">
      <c r="C111" s="1"/>
      <c r="D111" s="61"/>
      <c r="E111" s="58"/>
      <c r="F111" s="53" t="s">
        <v>129</v>
      </c>
      <c r="G111" s="54">
        <f>$F$104</f>
        <v>75</v>
      </c>
    </row>
    <row r="112" spans="3:22" ht="17" thickBot="1">
      <c r="C112" s="1"/>
      <c r="D112" s="62"/>
      <c r="E112" s="59"/>
      <c r="F112" s="55" t="s">
        <v>130</v>
      </c>
      <c r="G112" s="56">
        <f>G110/G111</f>
        <v>0.13500000000000001</v>
      </c>
      <c r="H112" s="17" t="s">
        <v>131</v>
      </c>
    </row>
    <row r="114" spans="3:7" ht="16">
      <c r="C114" s="17" t="s">
        <v>132</v>
      </c>
    </row>
    <row r="115" spans="3:7" ht="16">
      <c r="C115" s="17" t="s">
        <v>133</v>
      </c>
    </row>
    <row r="116" spans="3:7" ht="16">
      <c r="C116" s="17" t="s">
        <v>134</v>
      </c>
    </row>
    <row r="119" spans="3:7" ht="16">
      <c r="F119"/>
      <c r="G119" s="7" t="s">
        <v>135</v>
      </c>
    </row>
    <row r="141" spans="1:3" ht="16">
      <c r="A141" s="13" t="s">
        <v>136</v>
      </c>
      <c r="B141" s="24" t="s">
        <v>137</v>
      </c>
    </row>
    <row r="142" spans="1:3" ht="16">
      <c r="C142" s="17" t="s">
        <v>138</v>
      </c>
    </row>
    <row r="143" spans="1:3" ht="16">
      <c r="C143" s="17" t="s">
        <v>139</v>
      </c>
    </row>
    <row r="144" spans="1:3" ht="16">
      <c r="C144" s="17" t="s">
        <v>68</v>
      </c>
    </row>
    <row r="145" spans="3:9" ht="16">
      <c r="C145" s="17" t="s">
        <v>69</v>
      </c>
    </row>
    <row r="146" spans="3:9" ht="16">
      <c r="C146" s="17" t="s">
        <v>70</v>
      </c>
    </row>
    <row r="147" spans="3:9" ht="14" thickBot="1"/>
    <row r="148" spans="3:9" ht="17" thickBot="1">
      <c r="E148" s="13" t="s">
        <v>71</v>
      </c>
      <c r="F148" s="63">
        <f>G30-G27</f>
        <v>18</v>
      </c>
      <c r="G148" s="17" t="s">
        <v>72</v>
      </c>
    </row>
    <row r="149" spans="3:9" ht="14" thickBot="1"/>
    <row r="150" spans="3:9" ht="17" thickBot="1">
      <c r="E150" s="13" t="s">
        <v>73</v>
      </c>
      <c r="F150" s="63">
        <f>F148*F44</f>
        <v>33.75</v>
      </c>
    </row>
    <row r="151" spans="3:9" ht="16">
      <c r="C151" s="17"/>
    </row>
    <row r="152" spans="3:9" ht="16">
      <c r="C152" s="17" t="s">
        <v>74</v>
      </c>
    </row>
    <row r="153" spans="3:9" ht="16">
      <c r="C153" s="17" t="s">
        <v>75</v>
      </c>
    </row>
    <row r="154" spans="3:9" ht="16">
      <c r="C154" s="17" t="s">
        <v>76</v>
      </c>
    </row>
    <row r="155" spans="3:9" ht="14" thickBot="1"/>
    <row r="156" spans="3:9" ht="16">
      <c r="C156"/>
      <c r="D156" s="60"/>
      <c r="E156" s="64"/>
      <c r="F156" s="64"/>
      <c r="G156" s="65" t="str">
        <f>E150</f>
        <v>Tax Revenue:</v>
      </c>
      <c r="H156" s="66">
        <f>F150</f>
        <v>33.75</v>
      </c>
      <c r="I156" s="31"/>
    </row>
    <row r="157" spans="3:9" ht="16">
      <c r="C157"/>
      <c r="D157" s="61"/>
      <c r="E157" s="43"/>
      <c r="F157" s="43"/>
      <c r="G157" s="42" t="str">
        <f>E79</f>
        <v>Negative Externality:</v>
      </c>
      <c r="H157" s="67">
        <f>F79</f>
        <v>10.125</v>
      </c>
      <c r="I157" s="31"/>
    </row>
    <row r="158" spans="3:9" ht="17" thickBot="1">
      <c r="C158"/>
      <c r="D158" s="62"/>
      <c r="E158" s="68"/>
      <c r="F158" s="68"/>
      <c r="G158" s="69" t="s">
        <v>77</v>
      </c>
      <c r="H158" s="70">
        <f>H156/H157</f>
        <v>3.3333333333333335</v>
      </c>
      <c r="I158" s="17" t="s">
        <v>78</v>
      </c>
    </row>
    <row r="160" spans="3:9" ht="16">
      <c r="C160" s="17" t="s">
        <v>120</v>
      </c>
    </row>
    <row r="161" spans="3:3" ht="16">
      <c r="C161" s="17" t="s">
        <v>79</v>
      </c>
    </row>
    <row r="162" spans="3:3" ht="16">
      <c r="C162" s="17" t="s">
        <v>117</v>
      </c>
    </row>
    <row r="163" spans="3:3" ht="16">
      <c r="C163" s="17" t="s">
        <v>80</v>
      </c>
    </row>
    <row r="164" spans="3:3" ht="16">
      <c r="C164" s="17" t="s">
        <v>81</v>
      </c>
    </row>
    <row r="165" spans="3:3" ht="16">
      <c r="C165" s="17" t="s">
        <v>156</v>
      </c>
    </row>
    <row r="166" spans="3:3" ht="16">
      <c r="C166" s="17" t="s">
        <v>157</v>
      </c>
    </row>
    <row r="167" spans="3:3" ht="16">
      <c r="C167" s="17" t="s">
        <v>158</v>
      </c>
    </row>
    <row r="168" spans="3:3" ht="16">
      <c r="C168" s="17" t="s">
        <v>159</v>
      </c>
    </row>
    <row r="169" spans="3:3" ht="16">
      <c r="C169" s="17" t="s">
        <v>118</v>
      </c>
    </row>
    <row r="170" spans="3:3" ht="16">
      <c r="C170" s="17" t="s">
        <v>160</v>
      </c>
    </row>
    <row r="171" spans="3:3" ht="16">
      <c r="C171" s="17" t="s">
        <v>161</v>
      </c>
    </row>
    <row r="172" spans="3:3" ht="16">
      <c r="C172" s="17" t="s">
        <v>162</v>
      </c>
    </row>
    <row r="173" spans="3:3" ht="16">
      <c r="C173" s="17" t="s">
        <v>163</v>
      </c>
    </row>
    <row r="174" spans="3:3" ht="16">
      <c r="C174" s="17" t="s">
        <v>119</v>
      </c>
    </row>
    <row r="175" spans="3:3" ht="16">
      <c r="C175" s="17" t="s">
        <v>164</v>
      </c>
    </row>
    <row r="176" spans="3:3" ht="16">
      <c r="C176" s="17" t="s">
        <v>165</v>
      </c>
    </row>
    <row r="177" spans="1:3" ht="16">
      <c r="C177" s="17" t="s">
        <v>111</v>
      </c>
    </row>
    <row r="178" spans="1:3" ht="16">
      <c r="C178" s="17" t="s">
        <v>112</v>
      </c>
    </row>
    <row r="179" spans="1:3" ht="16">
      <c r="C179" s="17" t="s">
        <v>113</v>
      </c>
    </row>
    <row r="180" spans="1:3" ht="16">
      <c r="C180" s="17"/>
    </row>
    <row r="181" spans="1:3" ht="16">
      <c r="A181" s="13" t="s">
        <v>114</v>
      </c>
      <c r="B181" s="24" t="s">
        <v>115</v>
      </c>
      <c r="C181" s="17"/>
    </row>
    <row r="182" spans="1:3" ht="16">
      <c r="A182" s="13"/>
      <c r="B182" s="24"/>
      <c r="C182" s="17" t="s">
        <v>122</v>
      </c>
    </row>
    <row r="183" spans="1:3" ht="16">
      <c r="A183" s="13"/>
      <c r="B183" s="24"/>
      <c r="C183" s="17" t="s">
        <v>123</v>
      </c>
    </row>
    <row r="184" spans="1:3" ht="16">
      <c r="A184" s="13"/>
      <c r="B184" s="24"/>
      <c r="C184" s="17" t="s">
        <v>124</v>
      </c>
    </row>
    <row r="185" spans="1:3" ht="16">
      <c r="A185" s="13"/>
      <c r="B185" s="24"/>
      <c r="C185" s="17" t="s">
        <v>188</v>
      </c>
    </row>
    <row r="186" spans="1:3" ht="16">
      <c r="A186" s="13"/>
      <c r="B186" s="24"/>
      <c r="C186" s="17" t="s">
        <v>189</v>
      </c>
    </row>
    <row r="187" spans="1:3" ht="16">
      <c r="C187" s="17" t="s">
        <v>190</v>
      </c>
    </row>
    <row r="188" spans="1:3" ht="16">
      <c r="C188" s="17" t="s">
        <v>191</v>
      </c>
    </row>
    <row r="189" spans="1:3" ht="16">
      <c r="C189" s="17" t="s">
        <v>192</v>
      </c>
    </row>
    <row r="190" spans="1:3" ht="16">
      <c r="C190" s="17" t="s">
        <v>193</v>
      </c>
    </row>
    <row r="191" spans="1:3" ht="16">
      <c r="C191" s="17" t="s">
        <v>194</v>
      </c>
    </row>
    <row r="192" spans="1:3" ht="16">
      <c r="C192" s="17" t="s">
        <v>195</v>
      </c>
    </row>
    <row r="193" spans="3:21" ht="16">
      <c r="C193" s="17" t="s">
        <v>196</v>
      </c>
    </row>
    <row r="194" spans="3:21" ht="16">
      <c r="C194" s="17" t="s">
        <v>140</v>
      </c>
    </row>
    <row r="195" spans="3:21" ht="16">
      <c r="C195" s="17" t="s">
        <v>141</v>
      </c>
    </row>
    <row r="196" spans="3:21" ht="16">
      <c r="C196" s="17" t="s">
        <v>142</v>
      </c>
    </row>
    <row r="197" spans="3:21" ht="16">
      <c r="C197" s="17" t="s">
        <v>143</v>
      </c>
    </row>
    <row r="198" spans="3:21" ht="17" thickBot="1">
      <c r="C198" s="17"/>
      <c r="F198" s="7" t="s">
        <v>144</v>
      </c>
    </row>
    <row r="199" spans="3:21" ht="17" thickBot="1">
      <c r="C199" s="17"/>
      <c r="D199" s="84"/>
      <c r="E199" s="81"/>
      <c r="F199" s="82" t="s">
        <v>145</v>
      </c>
      <c r="G199" s="80"/>
      <c r="H199" s="80"/>
      <c r="I199" s="83"/>
    </row>
    <row r="200" spans="3:21" ht="16">
      <c r="C200" s="17"/>
      <c r="F200" s="4"/>
    </row>
    <row r="201" spans="3:21" ht="16">
      <c r="C201" s="17"/>
      <c r="D201" s="6" t="s">
        <v>84</v>
      </c>
      <c r="E201" s="18"/>
      <c r="S201" s="5"/>
      <c r="T201" s="5"/>
      <c r="U201" s="5"/>
    </row>
    <row r="202" spans="3:21" ht="16">
      <c r="C202" s="17"/>
      <c r="E202" s="14"/>
      <c r="H202" s="4" t="s">
        <v>89</v>
      </c>
      <c r="S202" s="5"/>
      <c r="T202" s="5"/>
      <c r="U202" s="5"/>
    </row>
    <row r="203" spans="3:21">
      <c r="C203" s="6"/>
      <c r="D203" s="6"/>
      <c r="E203" s="14"/>
      <c r="G203" s="5" t="s">
        <v>7</v>
      </c>
      <c r="M203" s="3"/>
      <c r="N203" s="3"/>
      <c r="O203" s="3"/>
      <c r="P203" s="3"/>
      <c r="Q203" s="3"/>
      <c r="S203" s="5"/>
      <c r="T203" s="5"/>
      <c r="U203" s="5"/>
    </row>
    <row r="204" spans="3:21" ht="16">
      <c r="C204" s="17"/>
      <c r="D204" s="6" t="s">
        <v>90</v>
      </c>
      <c r="E204" s="14"/>
      <c r="F204" s="4" t="s">
        <v>88</v>
      </c>
      <c r="H204" s="4" t="s">
        <v>85</v>
      </c>
      <c r="M204" s="3"/>
      <c r="N204" s="3"/>
      <c r="O204" s="3"/>
      <c r="P204" s="3"/>
      <c r="Q204" s="3"/>
      <c r="S204" s="5"/>
      <c r="T204" s="5"/>
      <c r="U204" s="5"/>
    </row>
    <row r="205" spans="3:21">
      <c r="D205" s="6" t="s">
        <v>146</v>
      </c>
      <c r="E205" s="14"/>
      <c r="G205" s="5" t="s">
        <v>91</v>
      </c>
      <c r="M205" s="3"/>
      <c r="N205" s="3"/>
      <c r="O205" s="3"/>
      <c r="P205" s="3"/>
      <c r="Q205" s="3"/>
      <c r="S205" s="5"/>
      <c r="T205" s="5"/>
      <c r="U205" s="5"/>
    </row>
    <row r="206" spans="3:21">
      <c r="D206" s="6" t="s">
        <v>86</v>
      </c>
      <c r="E206" s="14"/>
      <c r="F206" s="5" t="s">
        <v>93</v>
      </c>
      <c r="M206" s="3"/>
      <c r="N206" s="3"/>
      <c r="O206" s="3"/>
      <c r="P206" s="3"/>
      <c r="Q206" s="3"/>
      <c r="S206" s="5"/>
      <c r="T206" s="5"/>
      <c r="U206" s="5"/>
    </row>
    <row r="207" spans="3:21">
      <c r="E207" s="14"/>
      <c r="M207" s="3"/>
      <c r="N207" s="3"/>
      <c r="O207" s="3"/>
      <c r="P207" s="3"/>
      <c r="Q207" s="3"/>
      <c r="S207" s="5"/>
      <c r="T207" s="5"/>
      <c r="U207" s="5"/>
    </row>
    <row r="208" spans="3:21">
      <c r="D208" s="6" t="s">
        <v>94</v>
      </c>
      <c r="E208" s="14"/>
      <c r="M208" s="3"/>
      <c r="N208" s="3"/>
      <c r="O208" s="3"/>
      <c r="P208" s="3"/>
      <c r="Q208" s="3"/>
      <c r="S208" s="5"/>
      <c r="T208" s="5"/>
      <c r="U208" s="5"/>
    </row>
    <row r="209" spans="2:23" ht="14" thickBot="1">
      <c r="E209" s="15"/>
      <c r="F209" s="16"/>
      <c r="G209" s="16"/>
      <c r="H209" s="16"/>
      <c r="M209" s="3"/>
      <c r="N209" s="3"/>
      <c r="O209" s="3"/>
      <c r="P209" s="3"/>
      <c r="Q209" s="3"/>
      <c r="S209" s="5"/>
      <c r="T209" s="5"/>
      <c r="U209" s="5"/>
    </row>
    <row r="210" spans="2:23">
      <c r="F210" s="5" t="s">
        <v>95</v>
      </c>
      <c r="G210" s="5" t="s">
        <v>96</v>
      </c>
      <c r="M210" s="3"/>
      <c r="N210" s="3"/>
      <c r="O210" s="3"/>
      <c r="P210" s="3"/>
      <c r="Q210" s="3"/>
    </row>
    <row r="211" spans="2:23">
      <c r="H211" s="6"/>
      <c r="M211" s="3"/>
      <c r="N211" s="3"/>
      <c r="O211" s="3"/>
      <c r="P211" s="3"/>
      <c r="Q211" s="3"/>
    </row>
    <row r="212" spans="2:23">
      <c r="H212" s="6"/>
      <c r="M212" s="3"/>
      <c r="N212" s="3"/>
      <c r="O212" s="3"/>
      <c r="P212" s="3"/>
      <c r="Q212" s="3"/>
    </row>
    <row r="213" spans="2:23" ht="16">
      <c r="C213" s="17" t="s">
        <v>147</v>
      </c>
    </row>
    <row r="214" spans="2:23" ht="16">
      <c r="C214" s="17" t="s">
        <v>148</v>
      </c>
    </row>
    <row r="215" spans="2:23" ht="16">
      <c r="C215" s="17" t="s">
        <v>149</v>
      </c>
    </row>
    <row r="216" spans="2:23" ht="16">
      <c r="C216" s="17" t="s">
        <v>150</v>
      </c>
    </row>
    <row r="217" spans="2:23" ht="16">
      <c r="C217" s="17" t="s">
        <v>151</v>
      </c>
    </row>
    <row r="218" spans="2:23" ht="16">
      <c r="C218" s="17" t="s">
        <v>152</v>
      </c>
      <c r="R218" s="5"/>
      <c r="S218" s="5"/>
      <c r="T218" s="5"/>
      <c r="U218" s="5"/>
    </row>
    <row r="219" spans="2:23" ht="16">
      <c r="C219" s="17" t="s">
        <v>153</v>
      </c>
      <c r="R219" s="5"/>
      <c r="S219" s="5"/>
      <c r="T219" s="5"/>
      <c r="U219" s="5"/>
    </row>
    <row r="220" spans="2:23" ht="15" thickBot="1">
      <c r="R220" s="5"/>
      <c r="S220" s="5"/>
      <c r="T220" s="5"/>
      <c r="U220" s="5"/>
      <c r="V220"/>
      <c r="W220"/>
    </row>
    <row r="221" spans="2:23" ht="17" thickBot="1">
      <c r="B221" s="24" t="s">
        <v>154</v>
      </c>
      <c r="C221" s="31"/>
      <c r="D221" s="31"/>
      <c r="E221" s="13" t="s">
        <v>8</v>
      </c>
      <c r="F221" s="36" t="str">
        <f>F24</f>
        <v>Pd =</v>
      </c>
      <c r="G221" s="37">
        <f>G24</f>
        <v>50</v>
      </c>
      <c r="H221" s="37">
        <f>H24</f>
        <v>-8</v>
      </c>
      <c r="I221" s="38" t="str">
        <f>I24</f>
        <v>Qd</v>
      </c>
      <c r="J221" s="31"/>
      <c r="K221" s="31"/>
      <c r="L221" s="31"/>
      <c r="M221" s="31"/>
      <c r="R221" s="5"/>
      <c r="S221" s="5"/>
      <c r="T221" s="5"/>
      <c r="U221" s="5"/>
      <c r="V221"/>
    </row>
    <row r="222" spans="2:23" ht="16">
      <c r="B222" s="24"/>
      <c r="C222" s="31"/>
      <c r="D222" s="31"/>
      <c r="E222" s="13"/>
      <c r="F222" s="31"/>
      <c r="G222" s="31"/>
      <c r="H222" s="31"/>
      <c r="I222" s="31"/>
      <c r="J222" s="31"/>
      <c r="K222" s="31"/>
      <c r="L222" s="31"/>
      <c r="M222" s="31"/>
      <c r="R222" s="5"/>
      <c r="S222" s="5"/>
      <c r="T222" s="5"/>
      <c r="U222" s="5"/>
      <c r="V222"/>
    </row>
    <row r="223" spans="2:23" ht="17" thickBot="1">
      <c r="B223" s="24" t="s">
        <v>155</v>
      </c>
      <c r="C223" s="23" t="s">
        <v>166</v>
      </c>
      <c r="D223" s="31"/>
      <c r="E223"/>
      <c r="F223"/>
      <c r="G223"/>
      <c r="H223"/>
      <c r="I223"/>
      <c r="J223" s="31"/>
      <c r="K223" s="31"/>
      <c r="L223" s="31"/>
      <c r="M223" s="31"/>
      <c r="R223" s="5"/>
      <c r="S223" s="5"/>
      <c r="T223" s="5"/>
      <c r="U223" s="5"/>
      <c r="V223"/>
    </row>
    <row r="224" spans="2:23" ht="17" thickBot="1">
      <c r="B224" s="24"/>
      <c r="C224" s="31"/>
      <c r="D224" s="31"/>
      <c r="E224" s="13"/>
      <c r="F224" s="36" t="str">
        <f>F30</f>
        <v>Ps =</v>
      </c>
      <c r="G224" s="37">
        <f>G30</f>
        <v>20</v>
      </c>
      <c r="H224" s="37">
        <f>H30</f>
        <v>8</v>
      </c>
      <c r="I224" s="38" t="s">
        <v>13</v>
      </c>
      <c r="J224" s="31"/>
      <c r="K224" s="31"/>
      <c r="L224" s="31"/>
      <c r="M224" s="31"/>
      <c r="R224" s="5"/>
      <c r="S224" s="5"/>
      <c r="T224" s="5"/>
      <c r="U224" s="5"/>
      <c r="V224"/>
    </row>
    <row r="225" spans="2:22" ht="16">
      <c r="B225" s="24"/>
      <c r="C225" s="31"/>
      <c r="D225" s="31"/>
      <c r="E225" s="13"/>
      <c r="F225" s="31"/>
      <c r="G225" s="31"/>
      <c r="H225" s="31"/>
      <c r="I225" s="31"/>
      <c r="J225" s="31"/>
      <c r="K225" s="31"/>
      <c r="L225" s="31"/>
      <c r="M225" s="31"/>
      <c r="R225" s="5"/>
      <c r="S225" s="5"/>
      <c r="T225" s="5"/>
      <c r="U225" s="5"/>
      <c r="V225"/>
    </row>
    <row r="226" spans="2:22" ht="17" thickBot="1">
      <c r="B226" s="24" t="s">
        <v>167</v>
      </c>
      <c r="C226" s="23" t="s">
        <v>168</v>
      </c>
      <c r="D226" s="31"/>
      <c r="E226"/>
      <c r="F226"/>
      <c r="G226"/>
      <c r="H226"/>
      <c r="I226"/>
      <c r="J226" s="31"/>
      <c r="K226" s="31"/>
      <c r="L226" s="31"/>
      <c r="M226" s="31"/>
      <c r="R226" s="5"/>
      <c r="S226" s="5"/>
      <c r="T226" s="5"/>
      <c r="U226" s="5"/>
      <c r="V226"/>
    </row>
    <row r="227" spans="2:22" ht="17" thickBot="1">
      <c r="B227" s="24"/>
      <c r="C227" s="31"/>
      <c r="D227" s="31"/>
      <c r="E227" s="13"/>
      <c r="F227" s="36" t="s">
        <v>12</v>
      </c>
      <c r="G227" s="37">
        <f>G27</f>
        <v>2</v>
      </c>
      <c r="H227" s="37">
        <f>H27</f>
        <v>8</v>
      </c>
      <c r="I227" s="38" t="s">
        <v>15</v>
      </c>
      <c r="J227" s="31"/>
      <c r="K227" s="31"/>
      <c r="L227" s="31"/>
      <c r="M227" s="31"/>
      <c r="R227" s="5"/>
      <c r="S227" s="5"/>
      <c r="T227" s="5"/>
      <c r="U227" s="5"/>
      <c r="V227"/>
    </row>
    <row r="228" spans="2:22" ht="16">
      <c r="B228" s="24"/>
      <c r="C228" s="31"/>
      <c r="D228" s="31"/>
      <c r="E228" s="13"/>
      <c r="F228" s="31"/>
      <c r="G228" s="31"/>
      <c r="H228" s="31"/>
      <c r="I228" s="31"/>
      <c r="J228" s="31"/>
      <c r="K228" s="31"/>
      <c r="L228" s="31"/>
      <c r="M228" s="31"/>
      <c r="R228" s="5"/>
      <c r="S228" s="5"/>
      <c r="T228" s="5"/>
      <c r="U228" s="5"/>
      <c r="V228"/>
    </row>
    <row r="229" spans="2:22" ht="16">
      <c r="B229" s="24"/>
      <c r="C229" s="31"/>
      <c r="D229" s="31"/>
      <c r="E229" s="13"/>
      <c r="F229" s="31"/>
      <c r="G229" s="31"/>
      <c r="H229" s="31"/>
      <c r="I229" s="31"/>
      <c r="J229" s="31"/>
      <c r="K229" s="31"/>
      <c r="L229" s="31"/>
      <c r="M229" s="31"/>
      <c r="R229" s="5"/>
      <c r="S229" s="5"/>
      <c r="T229" s="5"/>
      <c r="U229" s="5"/>
      <c r="V229"/>
    </row>
    <row r="230" spans="2:22" ht="16">
      <c r="B230" s="24"/>
      <c r="C230" s="31"/>
      <c r="D230" s="31"/>
      <c r="E230" s="13"/>
      <c r="F230" s="31"/>
      <c r="G230" s="31"/>
      <c r="H230" s="31"/>
      <c r="I230" s="31"/>
      <c r="J230" s="31"/>
      <c r="K230" s="31"/>
      <c r="L230" s="31"/>
      <c r="M230" s="31"/>
      <c r="R230" s="5"/>
      <c r="S230" s="5"/>
      <c r="T230" s="5"/>
      <c r="U230" s="5"/>
      <c r="V230"/>
    </row>
    <row r="231" spans="2:22" ht="16">
      <c r="B231" s="24" t="s">
        <v>169</v>
      </c>
      <c r="C231" s="31"/>
      <c r="D231" s="31"/>
      <c r="E231" s="13" t="s">
        <v>16</v>
      </c>
      <c r="F231" s="31"/>
      <c r="G231" s="31"/>
      <c r="H231" s="31"/>
      <c r="I231" s="31"/>
      <c r="J231" s="31"/>
      <c r="K231" s="31"/>
      <c r="L231" s="31"/>
      <c r="M231" s="31"/>
      <c r="R231" s="5"/>
      <c r="S231" s="5"/>
      <c r="T231" s="5"/>
      <c r="U231" s="5"/>
      <c r="V231"/>
    </row>
    <row r="232" spans="2:22" ht="17" thickBot="1">
      <c r="B232" s="24"/>
      <c r="C232" s="31"/>
      <c r="D232" s="31"/>
      <c r="E232" s="13"/>
      <c r="F232" s="31"/>
      <c r="G232" s="31"/>
      <c r="H232" s="31"/>
      <c r="I232" s="31"/>
      <c r="J232" s="31"/>
      <c r="K232" s="31"/>
      <c r="L232" s="31"/>
      <c r="M232" s="31"/>
      <c r="R232" s="5"/>
      <c r="S232" s="5"/>
      <c r="T232" s="5"/>
      <c r="U232" s="5"/>
      <c r="V232"/>
    </row>
    <row r="233" spans="2:22" ht="17" thickBot="1">
      <c r="B233" s="24"/>
      <c r="C233" s="31"/>
      <c r="D233" s="31"/>
      <c r="E233" s="39" t="str">
        <f>E34</f>
        <v>Ps = Pd =</v>
      </c>
      <c r="F233" s="37">
        <f>G221</f>
        <v>50</v>
      </c>
      <c r="G233" s="37">
        <f>H221</f>
        <v>-8</v>
      </c>
      <c r="H233" s="37" t="s">
        <v>25</v>
      </c>
      <c r="I233" s="37">
        <f>G224</f>
        <v>20</v>
      </c>
      <c r="J233" s="37" t="s">
        <v>19</v>
      </c>
      <c r="K233" s="37">
        <f>H224</f>
        <v>8</v>
      </c>
      <c r="L233" s="38" t="s">
        <v>13</v>
      </c>
      <c r="M233" s="31"/>
      <c r="R233" s="5"/>
      <c r="S233" s="5"/>
      <c r="T233" s="5"/>
      <c r="U233" s="5"/>
      <c r="V233"/>
    </row>
    <row r="234" spans="2:22" ht="17" thickBot="1">
      <c r="B234" s="24"/>
      <c r="C234" s="31"/>
      <c r="D234" s="31"/>
      <c r="E234" s="13"/>
      <c r="F234" s="31"/>
      <c r="G234" s="31"/>
      <c r="H234" s="31"/>
      <c r="I234" s="31"/>
      <c r="J234" s="31"/>
      <c r="K234" s="31"/>
      <c r="L234" s="31"/>
      <c r="M234" s="31"/>
      <c r="R234" s="5"/>
      <c r="S234" s="5"/>
      <c r="T234" s="5"/>
      <c r="U234" s="5"/>
      <c r="V234"/>
    </row>
    <row r="235" spans="2:22" ht="17" thickBot="1">
      <c r="B235" s="24"/>
      <c r="C235" s="31"/>
      <c r="D235" s="31"/>
      <c r="E235" s="39" t="str">
        <f>E36</f>
        <v>Qe =</v>
      </c>
      <c r="F235" s="71">
        <f>(F233-I233)/(-G233+K233)</f>
        <v>1.875</v>
      </c>
      <c r="G235" s="31"/>
      <c r="H235" s="31"/>
      <c r="I235" s="31"/>
      <c r="J235" s="31"/>
      <c r="K235" s="31"/>
      <c r="L235" s="31"/>
      <c r="M235" s="31"/>
      <c r="R235" s="5"/>
      <c r="S235" s="5"/>
      <c r="T235" s="5"/>
      <c r="U235" s="5"/>
      <c r="V235"/>
    </row>
    <row r="236" spans="2:22" ht="17" thickBot="1">
      <c r="B236" s="24"/>
      <c r="C236" s="31"/>
      <c r="D236" s="31"/>
      <c r="E236" s="13"/>
      <c r="F236" s="31"/>
      <c r="G236" s="31"/>
      <c r="H236" s="31"/>
      <c r="I236" s="31"/>
      <c r="J236" s="31"/>
      <c r="K236" s="31"/>
      <c r="L236" s="31"/>
      <c r="M236" s="31"/>
      <c r="R236" s="5"/>
      <c r="S236" s="5"/>
      <c r="T236" s="5"/>
      <c r="U236" s="5"/>
      <c r="V236"/>
    </row>
    <row r="237" spans="2:22" ht="17" thickBot="1">
      <c r="B237" s="24"/>
      <c r="C237" s="31"/>
      <c r="D237" s="31"/>
      <c r="E237" s="39" t="s">
        <v>21</v>
      </c>
      <c r="F237" s="72">
        <f>G221+H221*F235</f>
        <v>35</v>
      </c>
      <c r="G237" s="31"/>
      <c r="H237" s="31"/>
      <c r="I237" s="31"/>
      <c r="J237" s="31"/>
      <c r="K237" s="31"/>
      <c r="L237" s="31"/>
      <c r="M237" s="31"/>
      <c r="R237" s="5"/>
      <c r="S237" s="5"/>
      <c r="T237" s="5"/>
      <c r="U237" s="5"/>
      <c r="V237"/>
    </row>
    <row r="238" spans="2:22" ht="16">
      <c r="B238" s="24"/>
      <c r="C238" s="31"/>
      <c r="D238" s="31"/>
      <c r="E238" s="13"/>
      <c r="F238" s="31"/>
      <c r="G238" s="31"/>
      <c r="H238" s="31"/>
      <c r="I238" s="31"/>
      <c r="J238" s="31"/>
      <c r="K238" s="31"/>
      <c r="L238" s="31"/>
      <c r="M238" s="31"/>
      <c r="R238" s="5"/>
      <c r="S238" s="5"/>
      <c r="T238" s="5"/>
      <c r="U238" s="5"/>
      <c r="V238"/>
    </row>
    <row r="239" spans="2:22" ht="16">
      <c r="B239" s="24" t="s">
        <v>170</v>
      </c>
      <c r="C239" s="31"/>
      <c r="D239" s="31"/>
      <c r="E239" s="13" t="s">
        <v>22</v>
      </c>
      <c r="F239" s="31" t="s">
        <v>171</v>
      </c>
      <c r="G239" s="31"/>
      <c r="H239" s="31"/>
      <c r="I239" s="31"/>
      <c r="J239" s="31"/>
      <c r="K239" s="31"/>
      <c r="L239" s="31"/>
      <c r="M239" s="31"/>
      <c r="R239" s="5"/>
      <c r="S239" s="5"/>
      <c r="T239" s="5"/>
      <c r="U239" s="5"/>
      <c r="V239"/>
    </row>
    <row r="240" spans="2:22" ht="17" thickBot="1">
      <c r="B240" s="24"/>
      <c r="C240" s="31"/>
      <c r="D240" s="31"/>
      <c r="E240" s="13"/>
      <c r="F240" s="31"/>
      <c r="G240" s="31"/>
      <c r="H240" s="31"/>
      <c r="I240" s="31"/>
      <c r="J240" s="31"/>
      <c r="K240" s="31"/>
      <c r="L240" s="31"/>
      <c r="M240" s="31"/>
    </row>
    <row r="241" spans="2:22" ht="17" thickBot="1">
      <c r="B241" s="24"/>
      <c r="C241" s="31"/>
      <c r="D241" s="31"/>
      <c r="E241" s="39" t="s">
        <v>24</v>
      </c>
      <c r="F241" s="37">
        <f>G221</f>
        <v>50</v>
      </c>
      <c r="G241" s="37">
        <f>H221</f>
        <v>-8</v>
      </c>
      <c r="H241" s="37" t="s">
        <v>25</v>
      </c>
      <c r="I241" s="37">
        <f>G227</f>
        <v>2</v>
      </c>
      <c r="J241" s="37" t="s">
        <v>19</v>
      </c>
      <c r="K241" s="37">
        <f>H227</f>
        <v>8</v>
      </c>
      <c r="L241" s="38" t="s">
        <v>15</v>
      </c>
      <c r="M241" s="31"/>
    </row>
    <row r="242" spans="2:22" ht="17" thickBot="1">
      <c r="B242" s="24"/>
      <c r="C242" s="31"/>
      <c r="D242" s="31"/>
      <c r="E242" s="13"/>
      <c r="F242" s="31"/>
      <c r="G242" s="31"/>
      <c r="H242" s="31"/>
      <c r="I242" s="31"/>
      <c r="J242" s="31"/>
      <c r="K242" s="31"/>
      <c r="L242" s="31"/>
      <c r="M242" s="31"/>
    </row>
    <row r="243" spans="2:22" ht="17" thickBot="1">
      <c r="B243" s="24"/>
      <c r="C243" s="31"/>
      <c r="D243" s="31"/>
      <c r="E243" s="39" t="s">
        <v>26</v>
      </c>
      <c r="F243" s="71">
        <f>(F241-I241)/(-G241+K241)</f>
        <v>3</v>
      </c>
      <c r="G243" s="31"/>
      <c r="H243" s="31"/>
      <c r="I243" s="31"/>
      <c r="J243" s="31"/>
      <c r="K243" s="31"/>
      <c r="L243" s="31"/>
      <c r="M243" s="31"/>
    </row>
    <row r="244" spans="2:22" ht="17" thickBot="1">
      <c r="B244" s="24"/>
      <c r="C244" s="31"/>
      <c r="D244" s="31"/>
      <c r="E244" s="13"/>
      <c r="F244" s="31"/>
      <c r="G244" s="31"/>
      <c r="H244" s="31"/>
      <c r="I244" s="31"/>
      <c r="J244" s="31"/>
      <c r="K244" s="31"/>
      <c r="L244" s="31"/>
      <c r="M244" s="31"/>
      <c r="U244" s="5"/>
    </row>
    <row r="245" spans="2:22" ht="17" thickBot="1">
      <c r="B245" s="24"/>
      <c r="C245" s="31"/>
      <c r="D245" s="31"/>
      <c r="E245" s="39" t="s">
        <v>27</v>
      </c>
      <c r="F245" s="72">
        <f>F233+G233*F243</f>
        <v>26</v>
      </c>
      <c r="G245" s="31"/>
      <c r="H245" s="31"/>
      <c r="I245" s="31"/>
      <c r="J245" s="31"/>
      <c r="K245" s="31"/>
      <c r="L245" s="31"/>
      <c r="M245" s="31"/>
      <c r="U245" s="5"/>
    </row>
    <row r="246" spans="2:22" ht="17" thickBot="1">
      <c r="B246" s="24"/>
      <c r="C246" s="31"/>
      <c r="D246" s="31"/>
      <c r="E246" s="13"/>
      <c r="F246" s="31"/>
      <c r="G246" s="31"/>
      <c r="H246" s="31"/>
      <c r="I246" s="31"/>
      <c r="J246" s="31"/>
      <c r="K246" s="31"/>
      <c r="L246" s="31"/>
      <c r="M246" s="31"/>
    </row>
    <row r="247" spans="2:22" ht="16">
      <c r="B247" s="24"/>
      <c r="C247" s="27" t="s">
        <v>99</v>
      </c>
      <c r="D247" s="73">
        <f>F243-F235</f>
        <v>1.125</v>
      </c>
      <c r="E247" s="31"/>
      <c r="F247" s="31"/>
      <c r="G247" s="31"/>
      <c r="H247" s="31"/>
      <c r="I247" s="31"/>
      <c r="J247" s="31"/>
      <c r="K247" s="31"/>
      <c r="L247" s="31"/>
      <c r="M247" s="31"/>
      <c r="O247" s="3"/>
      <c r="P247" s="3"/>
      <c r="Q247" s="3"/>
    </row>
    <row r="248" spans="2:22" ht="17" thickBot="1">
      <c r="B248" s="24"/>
      <c r="C248" s="28" t="s">
        <v>101</v>
      </c>
      <c r="D248" s="74">
        <f>I233-I241</f>
        <v>18</v>
      </c>
      <c r="E248" s="17" t="s">
        <v>172</v>
      </c>
      <c r="F248" s="31"/>
      <c r="G248" s="31"/>
      <c r="H248" s="31"/>
      <c r="I248" s="31"/>
      <c r="J248" s="31"/>
      <c r="K248" s="31"/>
      <c r="L248" s="31"/>
      <c r="M248" s="31"/>
      <c r="O248" s="3"/>
      <c r="P248" s="3"/>
      <c r="Q248" s="3"/>
    </row>
    <row r="249" spans="2:22" ht="17" thickBot="1">
      <c r="E249" s="21"/>
    </row>
    <row r="250" spans="2:22" ht="17" thickBot="1">
      <c r="C250" s="17" t="s">
        <v>173</v>
      </c>
      <c r="D250" s="31"/>
      <c r="E250" s="21"/>
      <c r="F250" s="63">
        <f>0.5*D247*D248</f>
        <v>10.125</v>
      </c>
      <c r="G250" s="17" t="s">
        <v>174</v>
      </c>
      <c r="H250" s="31"/>
      <c r="I250" s="31"/>
      <c r="J250" s="31"/>
      <c r="K250" s="31"/>
      <c r="L250" s="31"/>
    </row>
    <row r="251" spans="2:22" ht="18" thickBot="1">
      <c r="C251" s="17" t="s">
        <v>175</v>
      </c>
      <c r="D251" s="31"/>
      <c r="E251" s="63">
        <f>F235*F237</f>
        <v>65.625</v>
      </c>
      <c r="F251" s="75"/>
      <c r="G251" s="31"/>
      <c r="H251" s="31"/>
      <c r="I251" s="31"/>
      <c r="J251" s="31"/>
      <c r="K251" s="31"/>
      <c r="L251" s="31"/>
    </row>
    <row r="252" spans="2:22" ht="17" thickBot="1">
      <c r="C252" s="17" t="s">
        <v>176</v>
      </c>
      <c r="D252" s="31"/>
      <c r="E252" s="13"/>
      <c r="F252" s="31"/>
      <c r="G252" s="76">
        <f>F250/E251</f>
        <v>0.15428571428571428</v>
      </c>
      <c r="H252" s="17" t="s">
        <v>177</v>
      </c>
      <c r="I252" s="31"/>
      <c r="J252" s="31"/>
      <c r="K252" s="31"/>
      <c r="L252" s="31"/>
    </row>
    <row r="253" spans="2:22" ht="16">
      <c r="C253" s="17" t="s">
        <v>178</v>
      </c>
      <c r="D253" s="31"/>
      <c r="E253" s="13"/>
      <c r="F253" s="31"/>
      <c r="G253" s="77"/>
      <c r="H253" s="17"/>
      <c r="I253" s="31"/>
      <c r="J253" s="31"/>
      <c r="K253" s="31"/>
      <c r="L253" s="31"/>
    </row>
    <row r="254" spans="2:22" ht="17" thickBot="1">
      <c r="C254" s="17" t="s">
        <v>179</v>
      </c>
      <c r="D254" s="31"/>
      <c r="E254" s="13"/>
      <c r="F254" s="31"/>
      <c r="G254" s="77"/>
      <c r="H254" s="17"/>
      <c r="I254" s="31"/>
      <c r="J254" s="31"/>
      <c r="K254" s="31"/>
      <c r="L254" s="31"/>
    </row>
    <row r="255" spans="2:22" ht="16">
      <c r="C255" s="27" t="str">
        <f>C247</f>
        <v>height =</v>
      </c>
      <c r="D255" s="73">
        <f>F243</f>
        <v>3</v>
      </c>
      <c r="E255" s="13"/>
      <c r="F255" s="31"/>
      <c r="G255" s="77"/>
      <c r="H255" s="17"/>
      <c r="I255" s="31"/>
      <c r="J255" s="31"/>
      <c r="K255" s="31"/>
      <c r="L255" s="31"/>
      <c r="R255" s="5"/>
      <c r="V255" s="3"/>
    </row>
    <row r="256" spans="2:22" ht="17" thickBot="1">
      <c r="C256" s="28" t="str">
        <f>C248</f>
        <v>base =</v>
      </c>
      <c r="D256" s="74">
        <f>G221-G227</f>
        <v>48</v>
      </c>
      <c r="E256" s="29" t="s">
        <v>180</v>
      </c>
      <c r="F256" s="31"/>
      <c r="G256" s="77"/>
      <c r="H256" s="17"/>
      <c r="I256" s="31"/>
      <c r="J256" s="31"/>
      <c r="K256" s="31"/>
      <c r="L256" s="31"/>
      <c r="R256" s="5"/>
      <c r="V256" s="3"/>
    </row>
    <row r="257" spans="3:12" ht="17" thickBot="1">
      <c r="C257" s="17"/>
      <c r="D257" s="31"/>
      <c r="E257" s="13"/>
      <c r="F257" s="31"/>
      <c r="G257" s="77"/>
      <c r="H257" s="17"/>
      <c r="I257" s="31"/>
      <c r="J257" s="31"/>
      <c r="K257" s="31"/>
      <c r="L257" s="31"/>
    </row>
    <row r="258" spans="3:12" ht="17" thickBot="1">
      <c r="C258" s="24"/>
      <c r="D258" s="17"/>
      <c r="E258" s="13" t="s">
        <v>181</v>
      </c>
      <c r="F258" s="63">
        <f>0.5*D255*D256</f>
        <v>72</v>
      </c>
      <c r="G258" s="17" t="s">
        <v>182</v>
      </c>
      <c r="H258" s="77"/>
      <c r="I258" s="17"/>
      <c r="J258" s="31"/>
      <c r="K258" s="31"/>
      <c r="L258" s="31"/>
    </row>
    <row r="259" spans="3:12" ht="17" thickBot="1">
      <c r="C259" s="24"/>
      <c r="D259" s="17"/>
      <c r="E259" s="42"/>
      <c r="F259" s="78"/>
      <c r="G259" s="30"/>
      <c r="H259" s="77"/>
      <c r="I259" s="17"/>
      <c r="J259" s="31"/>
      <c r="K259" s="31"/>
      <c r="L259" s="31"/>
    </row>
    <row r="260" spans="3:12" ht="17" thickBot="1">
      <c r="C260" s="17" t="s">
        <v>183</v>
      </c>
      <c r="D260" s="31"/>
      <c r="E260" s="13"/>
      <c r="F260" s="76">
        <f>F250/F258</f>
        <v>0.140625</v>
      </c>
      <c r="G260" s="77"/>
      <c r="H260" s="17"/>
      <c r="I260" s="31"/>
      <c r="J260" s="31"/>
      <c r="K260" s="31"/>
      <c r="L260" s="31"/>
    </row>
    <row r="261" spans="3:12" ht="16">
      <c r="C261" s="17" t="s">
        <v>184</v>
      </c>
    </row>
    <row r="262" spans="3:12" ht="16">
      <c r="C262" s="17" t="s">
        <v>185</v>
      </c>
    </row>
    <row r="263" spans="3:12" ht="16">
      <c r="C263" s="17" t="s">
        <v>42</v>
      </c>
    </row>
    <row r="264" spans="3:12" ht="16">
      <c r="C264" s="17" t="s">
        <v>43</v>
      </c>
    </row>
    <row r="265" spans="3:12" ht="16">
      <c r="C265" s="17" t="s">
        <v>44</v>
      </c>
    </row>
    <row r="266" spans="3:12" ht="16">
      <c r="C266" s="17" t="s">
        <v>45</v>
      </c>
    </row>
    <row r="267" spans="3:12" ht="16">
      <c r="F267" s="7" t="s">
        <v>46</v>
      </c>
    </row>
    <row r="291" spans="3:11" ht="1" customHeight="1">
      <c r="C291" s="4" t="s">
        <v>52</v>
      </c>
      <c r="D291" s="3"/>
      <c r="E291" s="3"/>
      <c r="F291" s="3"/>
      <c r="H291" s="5" t="s">
        <v>52</v>
      </c>
      <c r="I291" s="3"/>
      <c r="J291" s="3"/>
      <c r="K291" s="3"/>
    </row>
    <row r="292" spans="3:11" ht="1" customHeight="1">
      <c r="C292" s="4">
        <v>0.5</v>
      </c>
      <c r="D292" s="2"/>
      <c r="E292" s="2"/>
      <c r="F292" s="3"/>
      <c r="H292" s="5">
        <f>C292</f>
        <v>0.5</v>
      </c>
      <c r="I292" s="3"/>
      <c r="J292" s="3"/>
      <c r="K292" s="3"/>
    </row>
    <row r="293" spans="3:11" ht="1" customHeight="1">
      <c r="C293" s="3"/>
      <c r="D293" s="4" t="s">
        <v>55</v>
      </c>
      <c r="E293" s="4" t="s">
        <v>56</v>
      </c>
      <c r="F293" s="5" t="s">
        <v>57</v>
      </c>
      <c r="H293" s="3"/>
      <c r="I293" s="4" t="str">
        <f>D293</f>
        <v>Demand</v>
      </c>
      <c r="J293" s="4" t="str">
        <f>E293</f>
        <v>Supply + Externality</v>
      </c>
      <c r="K293" s="4" t="str">
        <f>F293</f>
        <v>Internalized Supply</v>
      </c>
    </row>
    <row r="294" spans="3:11" ht="1" customHeight="1">
      <c r="C294" s="3">
        <v>0</v>
      </c>
      <c r="D294" s="3">
        <f t="shared" ref="D294:D310" si="0">IF(($G$24+$H$24*C294)&gt;0,($G$24+$H$24*C294),0)</f>
        <v>50</v>
      </c>
      <c r="E294" s="3">
        <f t="shared" ref="E294:E310" si="1">$G$27+$H$27*C294</f>
        <v>2</v>
      </c>
      <c r="F294" s="3">
        <f t="shared" ref="F294:F310" si="2">$G$30+$H$30*C294</f>
        <v>20</v>
      </c>
      <c r="H294" s="3">
        <f t="shared" ref="H294:H310" si="3">C294</f>
        <v>0</v>
      </c>
      <c r="I294" s="3">
        <f t="shared" ref="I294:I310" si="4">D294</f>
        <v>50</v>
      </c>
      <c r="J294" s="3">
        <f t="shared" ref="J294:J310" si="5">F294</f>
        <v>20</v>
      </c>
      <c r="K294" s="3">
        <f t="shared" ref="K294:K310" si="6">E294</f>
        <v>2</v>
      </c>
    </row>
    <row r="295" spans="3:11" ht="1" customHeight="1">
      <c r="C295" s="3">
        <f t="shared" ref="C295:C310" si="7">C294+$C$292</f>
        <v>0.5</v>
      </c>
      <c r="D295" s="3">
        <f t="shared" si="0"/>
        <v>46</v>
      </c>
      <c r="E295" s="3">
        <f t="shared" si="1"/>
        <v>6</v>
      </c>
      <c r="F295" s="3">
        <f t="shared" si="2"/>
        <v>24</v>
      </c>
      <c r="H295" s="3">
        <f t="shared" si="3"/>
        <v>0.5</v>
      </c>
      <c r="I295" s="3">
        <f t="shared" si="4"/>
        <v>46</v>
      </c>
      <c r="J295" s="3">
        <f t="shared" si="5"/>
        <v>24</v>
      </c>
      <c r="K295" s="3">
        <f t="shared" si="6"/>
        <v>6</v>
      </c>
    </row>
    <row r="296" spans="3:11" ht="1" customHeight="1">
      <c r="C296" s="3">
        <f t="shared" si="7"/>
        <v>1</v>
      </c>
      <c r="D296" s="3">
        <f t="shared" si="0"/>
        <v>42</v>
      </c>
      <c r="E296" s="3">
        <f t="shared" si="1"/>
        <v>10</v>
      </c>
      <c r="F296" s="3">
        <f t="shared" si="2"/>
        <v>28</v>
      </c>
      <c r="H296" s="3">
        <f t="shared" si="3"/>
        <v>1</v>
      </c>
      <c r="I296" s="3">
        <f t="shared" si="4"/>
        <v>42</v>
      </c>
      <c r="J296" s="3">
        <f t="shared" si="5"/>
        <v>28</v>
      </c>
      <c r="K296" s="3">
        <f t="shared" si="6"/>
        <v>10</v>
      </c>
    </row>
    <row r="297" spans="3:11" ht="1" customHeight="1">
      <c r="C297" s="3">
        <f t="shared" si="7"/>
        <v>1.5</v>
      </c>
      <c r="D297" s="3">
        <f t="shared" si="0"/>
        <v>38</v>
      </c>
      <c r="E297" s="3">
        <f t="shared" si="1"/>
        <v>14</v>
      </c>
      <c r="F297" s="3">
        <f t="shared" si="2"/>
        <v>32</v>
      </c>
      <c r="H297" s="3">
        <f t="shared" si="3"/>
        <v>1.5</v>
      </c>
      <c r="I297" s="3">
        <f t="shared" si="4"/>
        <v>38</v>
      </c>
      <c r="J297" s="3">
        <f t="shared" si="5"/>
        <v>32</v>
      </c>
      <c r="K297" s="3">
        <f t="shared" si="6"/>
        <v>14</v>
      </c>
    </row>
    <row r="298" spans="3:11" ht="1" customHeight="1">
      <c r="C298" s="3">
        <f t="shared" si="7"/>
        <v>2</v>
      </c>
      <c r="D298" s="3">
        <f t="shared" si="0"/>
        <v>34</v>
      </c>
      <c r="E298" s="3">
        <f t="shared" si="1"/>
        <v>18</v>
      </c>
      <c r="F298" s="3">
        <f t="shared" si="2"/>
        <v>36</v>
      </c>
      <c r="H298" s="3">
        <f t="shared" si="3"/>
        <v>2</v>
      </c>
      <c r="I298" s="3">
        <f t="shared" si="4"/>
        <v>34</v>
      </c>
      <c r="J298" s="3">
        <f t="shared" si="5"/>
        <v>36</v>
      </c>
      <c r="K298" s="3">
        <f t="shared" si="6"/>
        <v>18</v>
      </c>
    </row>
    <row r="299" spans="3:11" ht="1" customHeight="1">
      <c r="C299" s="3">
        <f t="shared" si="7"/>
        <v>2.5</v>
      </c>
      <c r="D299" s="3">
        <f t="shared" si="0"/>
        <v>30</v>
      </c>
      <c r="E299" s="3">
        <f t="shared" si="1"/>
        <v>22</v>
      </c>
      <c r="F299" s="3">
        <f t="shared" si="2"/>
        <v>40</v>
      </c>
      <c r="H299" s="3">
        <f t="shared" si="3"/>
        <v>2.5</v>
      </c>
      <c r="I299" s="3">
        <f t="shared" si="4"/>
        <v>30</v>
      </c>
      <c r="J299" s="3">
        <f t="shared" si="5"/>
        <v>40</v>
      </c>
      <c r="K299" s="3">
        <f t="shared" si="6"/>
        <v>22</v>
      </c>
    </row>
    <row r="300" spans="3:11" ht="1" customHeight="1">
      <c r="C300" s="3">
        <f t="shared" si="7"/>
        <v>3</v>
      </c>
      <c r="D300" s="3">
        <f t="shared" si="0"/>
        <v>26</v>
      </c>
      <c r="E300" s="3">
        <f t="shared" si="1"/>
        <v>26</v>
      </c>
      <c r="F300" s="3">
        <f t="shared" si="2"/>
        <v>44</v>
      </c>
      <c r="H300" s="3">
        <f t="shared" si="3"/>
        <v>3</v>
      </c>
      <c r="I300" s="3">
        <f t="shared" si="4"/>
        <v>26</v>
      </c>
      <c r="J300" s="3">
        <f t="shared" si="5"/>
        <v>44</v>
      </c>
      <c r="K300" s="3">
        <f t="shared" si="6"/>
        <v>26</v>
      </c>
    </row>
    <row r="301" spans="3:11" ht="1" customHeight="1">
      <c r="C301" s="3">
        <f t="shared" si="7"/>
        <v>3.5</v>
      </c>
      <c r="D301" s="3">
        <f t="shared" si="0"/>
        <v>22</v>
      </c>
      <c r="E301" s="3">
        <f t="shared" si="1"/>
        <v>30</v>
      </c>
      <c r="F301" s="3">
        <f t="shared" si="2"/>
        <v>48</v>
      </c>
      <c r="H301" s="3">
        <f t="shared" si="3"/>
        <v>3.5</v>
      </c>
      <c r="I301" s="3">
        <f t="shared" si="4"/>
        <v>22</v>
      </c>
      <c r="J301" s="3">
        <f t="shared" si="5"/>
        <v>48</v>
      </c>
      <c r="K301" s="3">
        <f t="shared" si="6"/>
        <v>30</v>
      </c>
    </row>
    <row r="302" spans="3:11" ht="1" customHeight="1">
      <c r="C302" s="3">
        <f t="shared" si="7"/>
        <v>4</v>
      </c>
      <c r="D302" s="3">
        <f t="shared" si="0"/>
        <v>18</v>
      </c>
      <c r="E302" s="3">
        <f t="shared" si="1"/>
        <v>34</v>
      </c>
      <c r="F302" s="3">
        <f t="shared" si="2"/>
        <v>52</v>
      </c>
      <c r="H302" s="3">
        <f t="shared" si="3"/>
        <v>4</v>
      </c>
      <c r="I302" s="3">
        <f t="shared" si="4"/>
        <v>18</v>
      </c>
      <c r="J302" s="3">
        <f t="shared" si="5"/>
        <v>52</v>
      </c>
      <c r="K302" s="3">
        <f t="shared" si="6"/>
        <v>34</v>
      </c>
    </row>
    <row r="303" spans="3:11" ht="1" customHeight="1">
      <c r="C303" s="3">
        <f t="shared" si="7"/>
        <v>4.5</v>
      </c>
      <c r="D303" s="3">
        <f t="shared" si="0"/>
        <v>14</v>
      </c>
      <c r="E303" s="3">
        <f t="shared" si="1"/>
        <v>38</v>
      </c>
      <c r="F303" s="3">
        <f t="shared" si="2"/>
        <v>56</v>
      </c>
      <c r="H303" s="3">
        <f t="shared" si="3"/>
        <v>4.5</v>
      </c>
      <c r="I303" s="3">
        <f t="shared" si="4"/>
        <v>14</v>
      </c>
      <c r="J303" s="3">
        <f t="shared" si="5"/>
        <v>56</v>
      </c>
      <c r="K303" s="3">
        <f t="shared" si="6"/>
        <v>38</v>
      </c>
    </row>
    <row r="304" spans="3:11" ht="1" customHeight="1">
      <c r="C304" s="3">
        <f t="shared" si="7"/>
        <v>5</v>
      </c>
      <c r="D304" s="3">
        <f t="shared" si="0"/>
        <v>10</v>
      </c>
      <c r="E304" s="3">
        <f t="shared" si="1"/>
        <v>42</v>
      </c>
      <c r="F304" s="3">
        <f t="shared" si="2"/>
        <v>60</v>
      </c>
      <c r="H304" s="3">
        <f t="shared" si="3"/>
        <v>5</v>
      </c>
      <c r="I304" s="3">
        <f t="shared" si="4"/>
        <v>10</v>
      </c>
      <c r="J304" s="3">
        <f t="shared" si="5"/>
        <v>60</v>
      </c>
      <c r="K304" s="3">
        <f t="shared" si="6"/>
        <v>42</v>
      </c>
    </row>
    <row r="305" spans="3:11" ht="1" customHeight="1">
      <c r="C305" s="3">
        <f t="shared" si="7"/>
        <v>5.5</v>
      </c>
      <c r="D305" s="3">
        <f t="shared" si="0"/>
        <v>6</v>
      </c>
      <c r="E305" s="3">
        <f t="shared" si="1"/>
        <v>46</v>
      </c>
      <c r="F305" s="3">
        <f t="shared" si="2"/>
        <v>64</v>
      </c>
      <c r="H305" s="3">
        <f t="shared" si="3"/>
        <v>5.5</v>
      </c>
      <c r="I305" s="3">
        <f t="shared" si="4"/>
        <v>6</v>
      </c>
      <c r="J305" s="3">
        <f t="shared" si="5"/>
        <v>64</v>
      </c>
      <c r="K305" s="3">
        <f t="shared" si="6"/>
        <v>46</v>
      </c>
    </row>
    <row r="306" spans="3:11" ht="1" customHeight="1">
      <c r="C306" s="3">
        <f t="shared" si="7"/>
        <v>6</v>
      </c>
      <c r="D306" s="3">
        <f t="shared" si="0"/>
        <v>2</v>
      </c>
      <c r="E306" s="3">
        <f t="shared" si="1"/>
        <v>50</v>
      </c>
      <c r="F306" s="3">
        <f t="shared" si="2"/>
        <v>68</v>
      </c>
      <c r="H306" s="3">
        <f t="shared" si="3"/>
        <v>6</v>
      </c>
      <c r="I306" s="3">
        <f t="shared" si="4"/>
        <v>2</v>
      </c>
      <c r="J306" s="3">
        <f t="shared" si="5"/>
        <v>68</v>
      </c>
      <c r="K306" s="3">
        <f t="shared" si="6"/>
        <v>50</v>
      </c>
    </row>
    <row r="307" spans="3:11" ht="1" customHeight="1">
      <c r="C307" s="3">
        <f t="shared" si="7"/>
        <v>6.5</v>
      </c>
      <c r="D307" s="3">
        <f t="shared" si="0"/>
        <v>0</v>
      </c>
      <c r="E307" s="3">
        <f t="shared" si="1"/>
        <v>54</v>
      </c>
      <c r="F307" s="3">
        <f t="shared" si="2"/>
        <v>72</v>
      </c>
      <c r="H307" s="3">
        <f t="shared" si="3"/>
        <v>6.5</v>
      </c>
      <c r="I307" s="3">
        <f t="shared" si="4"/>
        <v>0</v>
      </c>
      <c r="J307" s="3">
        <f t="shared" si="5"/>
        <v>72</v>
      </c>
      <c r="K307" s="3">
        <f t="shared" si="6"/>
        <v>54</v>
      </c>
    </row>
    <row r="308" spans="3:11" ht="1" customHeight="1">
      <c r="C308" s="3">
        <f t="shared" si="7"/>
        <v>7</v>
      </c>
      <c r="D308" s="3">
        <f t="shared" si="0"/>
        <v>0</v>
      </c>
      <c r="E308" s="3">
        <f t="shared" si="1"/>
        <v>58</v>
      </c>
      <c r="F308" s="3">
        <f t="shared" si="2"/>
        <v>76</v>
      </c>
      <c r="H308" s="3">
        <f t="shared" si="3"/>
        <v>7</v>
      </c>
      <c r="I308" s="3">
        <f t="shared" si="4"/>
        <v>0</v>
      </c>
      <c r="J308" s="3">
        <f t="shared" si="5"/>
        <v>76</v>
      </c>
      <c r="K308" s="3">
        <f t="shared" si="6"/>
        <v>58</v>
      </c>
    </row>
    <row r="309" spans="3:11" ht="1" customHeight="1">
      <c r="C309" s="3">
        <f t="shared" si="7"/>
        <v>7.5</v>
      </c>
      <c r="D309" s="3">
        <f t="shared" si="0"/>
        <v>0</v>
      </c>
      <c r="E309" s="3">
        <f t="shared" si="1"/>
        <v>62</v>
      </c>
      <c r="F309" s="3">
        <f t="shared" si="2"/>
        <v>80</v>
      </c>
      <c r="H309" s="3">
        <f t="shared" si="3"/>
        <v>7.5</v>
      </c>
      <c r="I309" s="3">
        <f t="shared" si="4"/>
        <v>0</v>
      </c>
      <c r="J309" s="3">
        <f t="shared" si="5"/>
        <v>80</v>
      </c>
      <c r="K309" s="3">
        <f t="shared" si="6"/>
        <v>62</v>
      </c>
    </row>
    <row r="310" spans="3:11" ht="1" customHeight="1">
      <c r="C310" s="3">
        <f t="shared" si="7"/>
        <v>8</v>
      </c>
      <c r="D310" s="3">
        <f t="shared" si="0"/>
        <v>0</v>
      </c>
      <c r="E310" s="3">
        <f t="shared" si="1"/>
        <v>66</v>
      </c>
      <c r="F310" s="3">
        <f t="shared" si="2"/>
        <v>84</v>
      </c>
      <c r="H310" s="3">
        <f t="shared" si="3"/>
        <v>8</v>
      </c>
      <c r="I310" s="3">
        <f t="shared" si="4"/>
        <v>0</v>
      </c>
      <c r="J310" s="3">
        <f t="shared" si="5"/>
        <v>84</v>
      </c>
      <c r="K310" s="3">
        <f t="shared" si="6"/>
        <v>66</v>
      </c>
    </row>
  </sheetData>
  <pageMargins left="0.3" right="0.3" top="1" bottom="1" header="0.5" footer="0.5"/>
  <pageSetup paperSize="0" scale="80" orientation="portrait" horizontalDpi="4294967292" verticalDpi="4294967292"/>
  <headerFooter alignWithMargins="0"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 Computing &amp; Technology</dc:creator>
  <cp:lastModifiedBy>Phillip LeBel</cp:lastModifiedBy>
  <cp:lastPrinted>2006-10-10T21:18:35Z</cp:lastPrinted>
  <dcterms:created xsi:type="dcterms:W3CDTF">1999-04-15T09:58:51Z</dcterms:created>
  <dcterms:modified xsi:type="dcterms:W3CDTF">2021-11-21T17:34:03Z</dcterms:modified>
</cp:coreProperties>
</file>