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ate1904="1"/>
  <mc:AlternateContent xmlns:mc="http://schemas.openxmlformats.org/markup-compatibility/2006">
    <mc:Choice Requires="x15">
      <x15ac:absPath xmlns:x15ac="http://schemas.microsoft.com/office/spreadsheetml/2010/11/ac" url="/Users/PhillipLeBel/Desktop/"/>
    </mc:Choice>
  </mc:AlternateContent>
  <xr:revisionPtr revIDLastSave="0" documentId="8_{47EC518A-C6E7-E54F-BC8E-C5B2B7269CC6}" xr6:coauthVersionLast="47" xr6:coauthVersionMax="47" xr10:uidLastSave="{00000000-0000-0000-0000-000000000000}"/>
  <bookViews>
    <workbookView xWindow="0" yWindow="760" windowWidth="19760" windowHeight="18880" tabRatio="154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F44" i="1"/>
  <c r="F46" i="1"/>
  <c r="D25" i="1"/>
  <c r="H46" i="1" s="1"/>
  <c r="H47" i="1" s="1"/>
  <c r="E48" i="1" s="1"/>
  <c r="D27" i="1"/>
  <c r="K46" i="1"/>
  <c r="D21" i="1"/>
  <c r="D23" i="1"/>
  <c r="E40" i="1"/>
  <c r="D41" i="1" s="1"/>
  <c r="D29" i="1"/>
  <c r="C55" i="1" s="1"/>
  <c r="E56" i="1" s="1"/>
  <c r="D58" i="1" s="1"/>
  <c r="D33" i="1"/>
  <c r="F55" i="1"/>
  <c r="D31" i="1"/>
  <c r="D55" i="1"/>
  <c r="C56" i="1"/>
  <c r="E33" i="1"/>
  <c r="G55" i="1"/>
  <c r="G56" i="1" s="1"/>
  <c r="F58" i="1" s="1"/>
  <c r="F96" i="1" s="1"/>
  <c r="E25" i="1"/>
  <c r="I46" i="1" s="1"/>
  <c r="F47" i="1" s="1"/>
  <c r="F48" i="1" s="1"/>
  <c r="I17" i="1"/>
  <c r="B80" i="1"/>
  <c r="B81" i="1"/>
  <c r="B82" i="1" s="1"/>
  <c r="F88" i="1"/>
  <c r="F84" i="1"/>
  <c r="E43" i="1"/>
  <c r="F92" i="1" l="1"/>
  <c r="F80" i="1"/>
  <c r="F64" i="1"/>
  <c r="F95" i="1"/>
  <c r="F91" i="1"/>
  <c r="F87" i="1"/>
  <c r="F83" i="1"/>
  <c r="F79" i="1"/>
  <c r="F98" i="1"/>
  <c r="F94" i="1"/>
  <c r="F86" i="1"/>
  <c r="F82" i="1"/>
  <c r="F97" i="1"/>
  <c r="F89" i="1"/>
  <c r="F81" i="1"/>
  <c r="F90" i="1"/>
  <c r="D73" i="1"/>
  <c r="D74" i="1" s="1"/>
  <c r="F93" i="1"/>
  <c r="F85" i="1"/>
  <c r="C79" i="1"/>
  <c r="C82" i="1"/>
  <c r="B83" i="1"/>
  <c r="F73" i="1"/>
  <c r="H64" i="1"/>
  <c r="D43" i="1"/>
  <c r="D44" i="1"/>
  <c r="C80" i="1"/>
  <c r="C81" i="1"/>
  <c r="D46" i="1" l="1"/>
  <c r="D47" i="1" s="1"/>
  <c r="C48" i="1" s="1"/>
  <c r="B84" i="1"/>
  <c r="C83" i="1"/>
  <c r="E50" i="1" l="1"/>
  <c r="D64" i="1" s="1"/>
  <c r="C66" i="1" s="1"/>
  <c r="D50" i="1"/>
  <c r="B85" i="1"/>
  <c r="C84" i="1"/>
  <c r="B86" i="1" l="1"/>
  <c r="D85" i="1"/>
  <c r="C85" i="1"/>
  <c r="D84" i="1"/>
  <c r="E95" i="1"/>
  <c r="E91" i="1"/>
  <c r="E87" i="1"/>
  <c r="E83" i="1"/>
  <c r="E79" i="1"/>
  <c r="D79" i="1"/>
  <c r="E94" i="1"/>
  <c r="E90" i="1"/>
  <c r="E86" i="1"/>
  <c r="E93" i="1"/>
  <c r="E85" i="1"/>
  <c r="D81" i="1"/>
  <c r="E98" i="1"/>
  <c r="E82" i="1"/>
  <c r="C64" i="1"/>
  <c r="E66" i="1" s="1"/>
  <c r="D68" i="1" s="1"/>
  <c r="E97" i="1"/>
  <c r="E89" i="1"/>
  <c r="E81" i="1"/>
  <c r="E88" i="1"/>
  <c r="E84" i="1"/>
  <c r="E80" i="1"/>
  <c r="E96" i="1"/>
  <c r="E92" i="1"/>
  <c r="D80" i="1"/>
  <c r="D82" i="1"/>
  <c r="D83" i="1"/>
  <c r="I13" i="1" l="1"/>
  <c r="I16" i="1" s="1"/>
  <c r="G73" i="1"/>
  <c r="F74" i="1" s="1"/>
  <c r="D76" i="1" s="1"/>
  <c r="I14" i="1" s="1"/>
  <c r="I15" i="1" s="1"/>
  <c r="C86" i="1"/>
  <c r="B87" i="1"/>
  <c r="D86" i="1"/>
  <c r="D87" i="1" l="1"/>
  <c r="B88" i="1"/>
  <c r="C87" i="1"/>
  <c r="D88" i="1" l="1"/>
  <c r="B89" i="1"/>
  <c r="C88" i="1"/>
  <c r="B90" i="1" l="1"/>
  <c r="C89" i="1"/>
  <c r="D89" i="1"/>
  <c r="C90" i="1" l="1"/>
  <c r="D90" i="1"/>
  <c r="B91" i="1"/>
  <c r="B92" i="1" l="1"/>
  <c r="C91" i="1"/>
  <c r="D91" i="1"/>
  <c r="D92" i="1" l="1"/>
  <c r="C92" i="1"/>
  <c r="B93" i="1"/>
  <c r="B94" i="1" l="1"/>
  <c r="D93" i="1"/>
  <c r="C93" i="1"/>
  <c r="C94" i="1" l="1"/>
  <c r="B95" i="1"/>
  <c r="D94" i="1"/>
  <c r="D95" i="1" l="1"/>
  <c r="B96" i="1"/>
  <c r="C95" i="1"/>
  <c r="D96" i="1" l="1"/>
  <c r="C96" i="1"/>
  <c r="B97" i="1"/>
  <c r="B98" i="1" l="1"/>
  <c r="C97" i="1"/>
  <c r="D97" i="1"/>
  <c r="C98" i="1" l="1"/>
  <c r="D98" i="1"/>
</calcChain>
</file>

<file path=xl/sharedStrings.xml><?xml version="1.0" encoding="utf-8"?>
<sst xmlns="http://schemas.openxmlformats.org/spreadsheetml/2006/main" count="96" uniqueCount="72">
  <si>
    <t>Montclair State University</t>
  </si>
  <si>
    <t>School of Business</t>
  </si>
  <si>
    <t>Department of Economics and Finance</t>
  </si>
  <si>
    <t>The IS-LM Model</t>
  </si>
  <si>
    <t xml:space="preserve">                      Simulation Tableau</t>
  </si>
  <si>
    <t>Simulation</t>
  </si>
  <si>
    <t>Base Case</t>
  </si>
  <si>
    <t>Disposable Income MPC</t>
  </si>
  <si>
    <t>Tax Rate</t>
  </si>
  <si>
    <t>Investment Function Intercept Term</t>
  </si>
  <si>
    <t>Solution Values:</t>
  </si>
  <si>
    <t>Investment Function Interest Rate Coefficient</t>
  </si>
  <si>
    <t>Interest Rate</t>
  </si>
  <si>
    <t>Government Autonomous Expenditure Level</t>
  </si>
  <si>
    <t>Output</t>
  </si>
  <si>
    <t>Monetary Transactions Demand Coefficient</t>
  </si>
  <si>
    <t>Money Asset Demand Function Intercept Term</t>
  </si>
  <si>
    <t>Money Asset Demand Interest Coefficient</t>
  </si>
  <si>
    <t xml:space="preserve">A. </t>
  </si>
  <si>
    <t>Derivation of the IS Function:</t>
  </si>
  <si>
    <t>C =</t>
  </si>
  <si>
    <t>T =</t>
  </si>
  <si>
    <t>Yg</t>
  </si>
  <si>
    <t>I =</t>
  </si>
  <si>
    <t>i</t>
  </si>
  <si>
    <t>G =</t>
  </si>
  <si>
    <t>Ms =</t>
  </si>
  <si>
    <t>Mdt =</t>
  </si>
  <si>
    <t>Mda =</t>
  </si>
  <si>
    <t>Yg =</t>
  </si>
  <si>
    <t>C + I + G</t>
  </si>
  <si>
    <t>Mdt + Mda</t>
  </si>
  <si>
    <t>Yd =</t>
  </si>
  <si>
    <t>Yg - T</t>
  </si>
  <si>
    <t xml:space="preserve"> =</t>
  </si>
  <si>
    <t>Yg        +</t>
  </si>
  <si>
    <t xml:space="preserve">       +</t>
  </si>
  <si>
    <t xml:space="preserve">Yg      </t>
  </si>
  <si>
    <t>i      +</t>
  </si>
  <si>
    <t>IS = Yg =</t>
  </si>
  <si>
    <t xml:space="preserve">B. </t>
  </si>
  <si>
    <t>Derivation of the LM Function</t>
  </si>
  <si>
    <t xml:space="preserve"> Since Ms =</t>
  </si>
  <si>
    <t>Mdt + Mda,</t>
  </si>
  <si>
    <t>Yg   =</t>
  </si>
  <si>
    <t>LM = Yg =</t>
  </si>
  <si>
    <t xml:space="preserve">        +</t>
  </si>
  <si>
    <t>C.</t>
  </si>
  <si>
    <t>Derivation of Equilibrium Interest Rate</t>
  </si>
  <si>
    <t>IS = LM</t>
  </si>
  <si>
    <t xml:space="preserve">   +</t>
  </si>
  <si>
    <t>i =</t>
  </si>
  <si>
    <t>D.</t>
  </si>
  <si>
    <t>Derivation of the Equilibrium Level of Output</t>
  </si>
  <si>
    <t>(Based on substitution of the equilibrium interest rate in either the IS or LM equation)</t>
  </si>
  <si>
    <t>IS</t>
  </si>
  <si>
    <t>LM</t>
  </si>
  <si>
    <t>P. LeBel</t>
  </si>
  <si>
    <t>©2008</t>
  </si>
  <si>
    <t>Consumption</t>
  </si>
  <si>
    <t>Investment</t>
  </si>
  <si>
    <t>Government</t>
  </si>
  <si>
    <t>Money Supply (Ms=M2)</t>
  </si>
  <si>
    <t>Consumption Function intercept</t>
  </si>
  <si>
    <r>
      <t>Yd</t>
    </r>
    <r>
      <rPr>
        <sz val="10"/>
        <rFont val="Helv"/>
      </rPr>
      <t xml:space="preserve">        +</t>
    </r>
  </si>
  <si>
    <r>
      <t>i</t>
    </r>
    <r>
      <rPr>
        <sz val="10"/>
        <rFont val="Helv"/>
      </rPr>
      <t>)   +</t>
    </r>
  </si>
  <si>
    <r>
      <t>i</t>
    </r>
    <r>
      <rPr>
        <sz val="10"/>
        <rFont val="Helv"/>
      </rPr>
      <t>)</t>
    </r>
  </si>
  <si>
    <r>
      <t>Yg</t>
    </r>
    <r>
      <rPr>
        <sz val="10"/>
        <rFont val="Helv"/>
      </rPr>
      <t xml:space="preserve">  +</t>
    </r>
  </si>
  <si>
    <r>
      <t>i</t>
    </r>
    <r>
      <rPr>
        <sz val="10"/>
        <rFont val="Helv"/>
      </rPr>
      <t xml:space="preserve">     -    </t>
    </r>
    <r>
      <rPr>
        <b/>
        <sz val="10"/>
        <rFont val="Helv"/>
      </rPr>
      <t>Yg</t>
    </r>
  </si>
  <si>
    <r>
      <t>i</t>
    </r>
    <r>
      <rPr>
        <sz val="10"/>
        <rFont val="Helv"/>
      </rPr>
      <t xml:space="preserve">   -</t>
    </r>
    <r>
      <rPr>
        <b/>
        <sz val="10"/>
        <rFont val="Helv"/>
      </rPr>
      <t>Yg</t>
    </r>
    <r>
      <rPr>
        <sz val="10"/>
        <rFont val="Helv"/>
      </rPr>
      <t xml:space="preserve">    =</t>
    </r>
  </si>
  <si>
    <r>
      <t xml:space="preserve">i </t>
    </r>
    <r>
      <rPr>
        <sz val="10"/>
        <rFont val="Helv"/>
      </rPr>
      <t xml:space="preserve">        =</t>
    </r>
  </si>
  <si>
    <t xml:space="preserve">(Hutchinson example)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</si>
</sst>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(0.00\)"/>
    <numFmt numFmtId="165" formatCode="\(0.000\)"/>
    <numFmt numFmtId="166" formatCode="\(0.00"/>
    <numFmt numFmtId="167" formatCode="0.\ "/>
    <numFmt numFmtId="168" formatCode="0.000"/>
    <numFmt numFmtId="169" formatCode="0.0000"/>
    <numFmt numFmtId="170" formatCode="0,000.00\ \="/>
    <numFmt numFmtId="171" formatCode="\(0,000.00"/>
    <numFmt numFmtId="172" formatCode="&quot;$&quot;#,##0.00"/>
  </numFmts>
  <fonts count="8">
    <font>
      <sz val="10"/>
      <name val="Geneva"/>
    </font>
    <font>
      <sz val="10"/>
      <name val="Helv"/>
    </font>
    <font>
      <b/>
      <sz val="10"/>
      <name val="Helv"/>
    </font>
    <font>
      <b/>
      <sz val="12"/>
      <name val="Helv"/>
    </font>
    <font>
      <b/>
      <sz val="12"/>
      <color indexed="12"/>
      <name val="Helv"/>
    </font>
    <font>
      <b/>
      <sz val="18"/>
      <name val="Apple Chancery"/>
    </font>
    <font>
      <sz val="3"/>
      <name val="Helv"/>
    </font>
    <font>
      <b/>
      <sz val="10"/>
      <color indexed="12"/>
      <name val="Helv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2" fontId="1" fillId="0" borderId="1" xfId="0" applyNumberFormat="1" applyFont="1" applyBorder="1"/>
    <xf numFmtId="167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3" xfId="0" applyFont="1" applyBorder="1"/>
    <xf numFmtId="168" fontId="1" fillId="0" borderId="4" xfId="0" applyNumberFormat="1" applyFont="1" applyBorder="1"/>
    <xf numFmtId="0" fontId="1" fillId="0" borderId="4" xfId="0" applyFont="1" applyBorder="1"/>
    <xf numFmtId="2" fontId="1" fillId="0" borderId="4" xfId="0" applyNumberFormat="1" applyFont="1" applyBorder="1"/>
    <xf numFmtId="0" fontId="1" fillId="0" borderId="5" xfId="0" applyFont="1" applyBorder="1"/>
    <xf numFmtId="0" fontId="3" fillId="0" borderId="0" xfId="0" applyFont="1" applyAlignment="1">
      <alignment horizontal="center"/>
    </xf>
    <xf numFmtId="168" fontId="1" fillId="0" borderId="1" xfId="0" applyNumberFormat="1" applyFont="1" applyBorder="1"/>
    <xf numFmtId="0" fontId="2" fillId="0" borderId="6" xfId="0" applyFont="1" applyBorder="1" applyAlignment="1">
      <alignment horizontal="right"/>
    </xf>
    <xf numFmtId="0" fontId="2" fillId="0" borderId="2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 applyAlignment="1">
      <alignment horizontal="left"/>
    </xf>
    <xf numFmtId="166" fontId="1" fillId="0" borderId="1" xfId="0" applyNumberFormat="1" applyFont="1" applyBorder="1"/>
    <xf numFmtId="166" fontId="1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164" fontId="1" fillId="0" borderId="2" xfId="0" applyNumberFormat="1" applyFont="1" applyBorder="1"/>
    <xf numFmtId="2" fontId="2" fillId="0" borderId="8" xfId="0" applyNumberFormat="1" applyFont="1" applyBorder="1"/>
    <xf numFmtId="1" fontId="1" fillId="0" borderId="0" xfId="0" applyNumberFormat="1" applyFont="1" applyAlignment="1">
      <alignment horizontal="right"/>
    </xf>
    <xf numFmtId="169" fontId="2" fillId="0" borderId="9" xfId="0" applyNumberFormat="1" applyFont="1" applyBorder="1"/>
    <xf numFmtId="169" fontId="2" fillId="0" borderId="8" xfId="0" applyNumberFormat="1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2" fillId="0" borderId="2" xfId="0" applyNumberFormat="1" applyFont="1" applyBorder="1"/>
    <xf numFmtId="4" fontId="1" fillId="0" borderId="1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center"/>
    </xf>
    <xf numFmtId="4" fontId="2" fillId="0" borderId="8" xfId="0" applyNumberFormat="1" applyFont="1" applyBorder="1"/>
    <xf numFmtId="4" fontId="1" fillId="0" borderId="2" xfId="0" applyNumberFormat="1" applyFont="1" applyBorder="1" applyAlignment="1">
      <alignment horizontal="left"/>
    </xf>
    <xf numFmtId="4" fontId="1" fillId="0" borderId="6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170" fontId="1" fillId="0" borderId="6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4" fontId="1" fillId="0" borderId="4" xfId="0" applyNumberFormat="1" applyFont="1" applyBorder="1"/>
    <xf numFmtId="4" fontId="1" fillId="0" borderId="0" xfId="0" applyNumberFormat="1" applyFont="1" applyAlignment="1">
      <alignment horizontal="left"/>
    </xf>
    <xf numFmtId="4" fontId="1" fillId="0" borderId="1" xfId="0" applyNumberFormat="1" applyFont="1" applyBorder="1" applyAlignment="1">
      <alignment horizontal="left"/>
    </xf>
    <xf numFmtId="10" fontId="2" fillId="0" borderId="10" xfId="0" applyNumberFormat="1" applyFont="1" applyBorder="1" applyAlignment="1">
      <alignment horizontal="right"/>
    </xf>
    <xf numFmtId="4" fontId="2" fillId="0" borderId="1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171" fontId="1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6" fillId="0" borderId="0" xfId="0" applyFont="1" applyAlignment="1">
      <alignment horizontal="right"/>
    </xf>
    <xf numFmtId="172" fontId="2" fillId="0" borderId="12" xfId="0" applyNumberFormat="1" applyFont="1" applyBorder="1" applyAlignment="1">
      <alignment horizontal="right"/>
    </xf>
    <xf numFmtId="172" fontId="2" fillId="0" borderId="7" xfId="0" applyNumberFormat="1" applyFont="1" applyBorder="1" applyAlignment="1">
      <alignment horizontal="right"/>
    </xf>
    <xf numFmtId="172" fontId="2" fillId="0" borderId="7" xfId="0" applyNumberFormat="1" applyFont="1" applyBorder="1"/>
    <xf numFmtId="0" fontId="7" fillId="0" borderId="13" xfId="0" applyFont="1" applyBorder="1"/>
    <xf numFmtId="0" fontId="4" fillId="0" borderId="14" xfId="0" applyFont="1" applyBorder="1" applyAlignment="1">
      <alignment horizontal="center"/>
    </xf>
    <xf numFmtId="0" fontId="7" fillId="0" borderId="15" xfId="0" applyFont="1" applyBorder="1"/>
    <xf numFmtId="10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The IS-LM  Model</a:t>
            </a:r>
          </a:p>
        </c:rich>
      </c:tx>
      <c:layout>
        <c:manualLayout>
          <c:xMode val="edge"/>
          <c:yMode val="edge"/>
          <c:x val="0.41435601771523622"/>
          <c:y val="4.1271224718245493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9683849560622341E-2"/>
          <c:y val="0.19683199481009389"/>
          <c:w val="0.85859347901570582"/>
          <c:h val="0.61589366117997124"/>
        </c:manualLayout>
      </c:layout>
      <c:lineChart>
        <c:grouping val="standard"/>
        <c:varyColors val="0"/>
        <c:ser>
          <c:idx val="0"/>
          <c:order val="0"/>
          <c:tx>
            <c:strRef>
              <c:f>Sheet1!$D$78</c:f>
              <c:strCache>
                <c:ptCount val="1"/>
                <c:pt idx="0">
                  <c:v>IS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Sheet1!$B$79:$B$98</c:f>
              <c:numCache>
                <c:formatCode>0</c:formatCode>
                <c:ptCount val="20"/>
                <c:pt idx="0">
                  <c:v>0</c:v>
                </c:pt>
                <c:pt idx="1">
                  <c:v>1310</c:v>
                </c:pt>
                <c:pt idx="2">
                  <c:v>2620</c:v>
                </c:pt>
                <c:pt idx="3">
                  <c:v>3930</c:v>
                </c:pt>
                <c:pt idx="4">
                  <c:v>5240</c:v>
                </c:pt>
                <c:pt idx="5">
                  <c:v>6550</c:v>
                </c:pt>
                <c:pt idx="6">
                  <c:v>7860</c:v>
                </c:pt>
                <c:pt idx="7">
                  <c:v>9170</c:v>
                </c:pt>
                <c:pt idx="8">
                  <c:v>10480</c:v>
                </c:pt>
                <c:pt idx="9">
                  <c:v>11790</c:v>
                </c:pt>
                <c:pt idx="10">
                  <c:v>13100</c:v>
                </c:pt>
                <c:pt idx="11">
                  <c:v>14410</c:v>
                </c:pt>
                <c:pt idx="12">
                  <c:v>15720</c:v>
                </c:pt>
                <c:pt idx="13">
                  <c:v>17030</c:v>
                </c:pt>
                <c:pt idx="14">
                  <c:v>18340</c:v>
                </c:pt>
                <c:pt idx="15">
                  <c:v>19650</c:v>
                </c:pt>
                <c:pt idx="16">
                  <c:v>20960</c:v>
                </c:pt>
                <c:pt idx="17">
                  <c:v>22270</c:v>
                </c:pt>
                <c:pt idx="18">
                  <c:v>23580</c:v>
                </c:pt>
                <c:pt idx="19">
                  <c:v>24890</c:v>
                </c:pt>
              </c:numCache>
            </c:numRef>
          </c:cat>
          <c:val>
            <c:numRef>
              <c:f>Sheet1!$D$79:$D$98</c:f>
              <c:numCache>
                <c:formatCode>0.00</c:formatCode>
                <c:ptCount val="20"/>
                <c:pt idx="0">
                  <c:v>90.294444444444437</c:v>
                </c:pt>
                <c:pt idx="1">
                  <c:v>80.833333333333329</c:v>
                </c:pt>
                <c:pt idx="2">
                  <c:v>71.37222222222222</c:v>
                </c:pt>
                <c:pt idx="3">
                  <c:v>61.911111111111111</c:v>
                </c:pt>
                <c:pt idx="4">
                  <c:v>52.449999999999996</c:v>
                </c:pt>
                <c:pt idx="5">
                  <c:v>42.988888888888887</c:v>
                </c:pt>
                <c:pt idx="6">
                  <c:v>33.527777777777771</c:v>
                </c:pt>
                <c:pt idx="7">
                  <c:v>24.066666666666663</c:v>
                </c:pt>
                <c:pt idx="8">
                  <c:v>14.605555555555551</c:v>
                </c:pt>
                <c:pt idx="9">
                  <c:v>5.1444444444444386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9-6742-BB58-DDC20DDFC533}"/>
            </c:ext>
          </c:extLst>
        </c:ser>
        <c:ser>
          <c:idx val="1"/>
          <c:order val="1"/>
          <c:tx>
            <c:strRef>
              <c:f>Sheet1!$C$78</c:f>
              <c:strCache>
                <c:ptCount val="1"/>
                <c:pt idx="0">
                  <c:v>LM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Sheet1!$B$79:$B$98</c:f>
              <c:numCache>
                <c:formatCode>0</c:formatCode>
                <c:ptCount val="20"/>
                <c:pt idx="0">
                  <c:v>0</c:v>
                </c:pt>
                <c:pt idx="1">
                  <c:v>1310</c:v>
                </c:pt>
                <c:pt idx="2">
                  <c:v>2620</c:v>
                </c:pt>
                <c:pt idx="3">
                  <c:v>3930</c:v>
                </c:pt>
                <c:pt idx="4">
                  <c:v>5240</c:v>
                </c:pt>
                <c:pt idx="5">
                  <c:v>6550</c:v>
                </c:pt>
                <c:pt idx="6">
                  <c:v>7860</c:v>
                </c:pt>
                <c:pt idx="7">
                  <c:v>9170</c:v>
                </c:pt>
                <c:pt idx="8">
                  <c:v>10480</c:v>
                </c:pt>
                <c:pt idx="9">
                  <c:v>11790</c:v>
                </c:pt>
                <c:pt idx="10">
                  <c:v>13100</c:v>
                </c:pt>
                <c:pt idx="11">
                  <c:v>14410</c:v>
                </c:pt>
                <c:pt idx="12">
                  <c:v>15720</c:v>
                </c:pt>
                <c:pt idx="13">
                  <c:v>17030</c:v>
                </c:pt>
                <c:pt idx="14">
                  <c:v>18340</c:v>
                </c:pt>
                <c:pt idx="15">
                  <c:v>19650</c:v>
                </c:pt>
                <c:pt idx="16">
                  <c:v>20960</c:v>
                </c:pt>
                <c:pt idx="17">
                  <c:v>22270</c:v>
                </c:pt>
                <c:pt idx="18">
                  <c:v>23580</c:v>
                </c:pt>
                <c:pt idx="19">
                  <c:v>24890</c:v>
                </c:pt>
              </c:numCache>
            </c:numRef>
          </c:cat>
          <c:val>
            <c:numRef>
              <c:f>Sheet1!$C$79:$C$98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2.7853932584269625</c:v>
                </c:pt>
                <c:pt idx="10">
                  <c:v>10.144943820224714</c:v>
                </c:pt>
                <c:pt idx="11">
                  <c:v>17.504494382022468</c:v>
                </c:pt>
                <c:pt idx="12">
                  <c:v>24.864044943820222</c:v>
                </c:pt>
                <c:pt idx="13">
                  <c:v>32.223595505617972</c:v>
                </c:pt>
                <c:pt idx="14">
                  <c:v>39.583146067415726</c:v>
                </c:pt>
                <c:pt idx="15">
                  <c:v>46.942696629213479</c:v>
                </c:pt>
                <c:pt idx="16">
                  <c:v>54.302247191011233</c:v>
                </c:pt>
                <c:pt idx="17">
                  <c:v>61.661797752808987</c:v>
                </c:pt>
                <c:pt idx="18">
                  <c:v>69.02134831460674</c:v>
                </c:pt>
                <c:pt idx="19">
                  <c:v>76.380898876404487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9-6742-BB58-DDC20DDFC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688063"/>
        <c:axId val="1"/>
      </c:lineChart>
      <c:catAx>
        <c:axId val="40168806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401688063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841924780311172"/>
          <c:y val="0.88891868623913373"/>
          <c:w val="0.20120172014057142"/>
          <c:h val="6.03194822805126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711200</xdr:colOff>
      <xdr:row>77</xdr:row>
      <xdr:rowOff>15240</xdr:rowOff>
    </xdr:from>
    <xdr:to>
      <xdr:col>9</xdr:col>
      <xdr:colOff>81280</xdr:colOff>
      <xdr:row>110</xdr:row>
      <xdr:rowOff>71120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735934F-C30B-F2C9-9CA6-B89C2D7B5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0.86018</cdr:x>
      <cdr:y>0.86307</cdr:y>
    </cdr:from>
    <cdr:to>
      <cdr:x>0.94161</cdr:x>
      <cdr:y>0.91059</cdr:y>
    </cdr:to>
    <cdr:sp macro="" textlink="">
      <cdr:nvSpPr>
        <cdr:cNvPr id="2049" name="Text 1">
          <a:extLst xmlns:a="http://schemas.openxmlformats.org/drawingml/2006/main">
            <a:ext uri="{FF2B5EF4-FFF2-40B4-BE49-F238E27FC236}">
              <a16:creationId xmlns:a16="http://schemas.microsoft.com/office/drawing/2014/main" id="{01E45BAF-0B67-0949-A32E-D68DFE275CC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94909" y="3463671"/>
          <a:ext cx="520208" cy="190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 charset="0"/>
            </a:rPr>
            <a:t>Output</a:t>
          </a:r>
        </a:p>
      </cdr:txBody>
    </cdr:sp>
  </cdr:relSizeAnchor>
  <cdr:relSizeAnchor xmlns:cdr="http://schemas.openxmlformats.org/drawingml/2006/chartDrawing">
    <cdr:from>
      <cdr:x>0.0114</cdr:x>
      <cdr:y>0.10038</cdr:y>
    </cdr:from>
    <cdr:to>
      <cdr:x>0.15458</cdr:x>
      <cdr:y>0.1479</cdr:y>
    </cdr:to>
    <cdr:sp macro="" textlink="">
      <cdr:nvSpPr>
        <cdr:cNvPr id="2050" name="Text 2">
          <a:extLst xmlns:a="http://schemas.openxmlformats.org/drawingml/2006/main">
            <a:ext uri="{FF2B5EF4-FFF2-40B4-BE49-F238E27FC236}">
              <a16:creationId xmlns:a16="http://schemas.microsoft.com/office/drawing/2014/main" id="{66BDBF43-013B-C447-8C45-29F2E023BC6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3" y="402844"/>
          <a:ext cx="914686" cy="190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 charset="0"/>
            </a:rPr>
            <a:t>Interest Rate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zoomScale="125" workbookViewId="0">
      <pane ySplit="6500" topLeftCell="A78" activePane="bottomLeft"/>
      <selection activeCell="D8" sqref="D8"/>
      <selection pane="bottomLeft" activeCell="K104" sqref="K104"/>
    </sheetView>
  </sheetViews>
  <sheetFormatPr baseColWidth="10" defaultRowHeight="13"/>
  <cols>
    <col min="1" max="1" width="6.28515625" style="14" customWidth="1"/>
    <col min="2" max="2" width="10.7109375" style="9"/>
    <col min="3" max="3" width="8.42578125" style="2" customWidth="1"/>
    <col min="4" max="4" width="8.85546875" style="1" customWidth="1"/>
    <col min="5" max="5" width="7.85546875" style="1" customWidth="1"/>
    <col min="6" max="6" width="9.5703125" style="1" customWidth="1"/>
    <col min="7" max="7" width="5" style="1" customWidth="1"/>
    <col min="8" max="8" width="7.5703125" style="1" customWidth="1"/>
    <col min="9" max="9" width="8.28515625" style="1" customWidth="1"/>
    <col min="10" max="10" width="4.28515625" style="1" customWidth="1"/>
    <col min="11" max="11" width="7" style="1" customWidth="1"/>
    <col min="12" max="12" width="8" style="1" customWidth="1"/>
    <col min="13" max="13" width="4" style="1" customWidth="1"/>
    <col min="14" max="16384" width="10.7109375" style="1"/>
  </cols>
  <sheetData>
    <row r="1" spans="2:11" ht="31">
      <c r="F1" s="46" t="s">
        <v>0</v>
      </c>
    </row>
    <row r="2" spans="2:11" ht="16">
      <c r="F2" s="20" t="s">
        <v>1</v>
      </c>
    </row>
    <row r="3" spans="2:11">
      <c r="F3" s="13" t="s">
        <v>2</v>
      </c>
    </row>
    <row r="4" spans="2:11" ht="14" thickBot="1">
      <c r="B4" s="10" t="s">
        <v>58</v>
      </c>
      <c r="K4" s="14" t="s">
        <v>57</v>
      </c>
    </row>
    <row r="5" spans="2:11" ht="17" thickBot="1">
      <c r="E5" s="60"/>
      <c r="F5" s="61" t="s">
        <v>3</v>
      </c>
      <c r="G5" s="62"/>
    </row>
    <row r="7" spans="2:11">
      <c r="E7" s="13" t="s">
        <v>4</v>
      </c>
    </row>
    <row r="8" spans="2:11" ht="14" thickBot="1">
      <c r="E8" s="14" t="s">
        <v>5</v>
      </c>
      <c r="F8" s="14" t="s">
        <v>6</v>
      </c>
      <c r="G8" s="56" t="s">
        <v>71</v>
      </c>
    </row>
    <row r="9" spans="2:11">
      <c r="D9" s="14" t="s">
        <v>7</v>
      </c>
      <c r="E9" s="32">
        <v>0.5</v>
      </c>
      <c r="F9" s="15">
        <v>0.625</v>
      </c>
    </row>
    <row r="10" spans="2:11">
      <c r="D10" s="14" t="s">
        <v>8</v>
      </c>
      <c r="E10" s="33">
        <v>0.3</v>
      </c>
      <c r="F10" s="16">
        <v>0.2</v>
      </c>
    </row>
    <row r="11" spans="2:11">
      <c r="D11" s="14" t="s">
        <v>63</v>
      </c>
      <c r="E11" s="40">
        <v>4100</v>
      </c>
      <c r="F11" s="47">
        <v>100</v>
      </c>
    </row>
    <row r="12" spans="2:11" ht="14" thickBot="1">
      <c r="D12" s="14" t="s">
        <v>9</v>
      </c>
      <c r="E12" s="40">
        <v>1310</v>
      </c>
      <c r="F12" s="17">
        <v>40</v>
      </c>
      <c r="H12" s="12" t="s">
        <v>10</v>
      </c>
    </row>
    <row r="13" spans="2:11">
      <c r="D13" s="14" t="s">
        <v>11</v>
      </c>
      <c r="E13" s="40">
        <v>-90</v>
      </c>
      <c r="F13" s="17">
        <v>-200</v>
      </c>
      <c r="H13" s="14" t="s">
        <v>12</v>
      </c>
      <c r="I13" s="50">
        <f>D68</f>
        <v>6.734734133790729E-2</v>
      </c>
    </row>
    <row r="14" spans="2:11" ht="14" thickBot="1">
      <c r="D14" s="14" t="s">
        <v>13</v>
      </c>
      <c r="E14" s="40">
        <v>2716.5</v>
      </c>
      <c r="F14" s="17">
        <v>60</v>
      </c>
      <c r="H14" s="14" t="s">
        <v>14</v>
      </c>
      <c r="I14" s="57">
        <f>D76</f>
        <v>12492.98267581475</v>
      </c>
    </row>
    <row r="15" spans="2:11" ht="14" thickBot="1">
      <c r="D15" s="14" t="s">
        <v>62</v>
      </c>
      <c r="E15" s="40">
        <v>7447.1</v>
      </c>
      <c r="F15" s="17">
        <v>91</v>
      </c>
      <c r="H15" s="14" t="s">
        <v>59</v>
      </c>
      <c r="I15" s="58">
        <f>$D$44*I14+$F$44</f>
        <v>8472.5439365351631</v>
      </c>
    </row>
    <row r="16" spans="2:11" ht="14" thickBot="1">
      <c r="D16" s="14" t="s">
        <v>15</v>
      </c>
      <c r="E16" s="30">
        <v>0.5</v>
      </c>
      <c r="F16" s="18">
        <v>0.2</v>
      </c>
      <c r="H16" s="14" t="s">
        <v>60</v>
      </c>
      <c r="I16" s="58">
        <f>$D$25+$E$25*I13</f>
        <v>1303.9387392795884</v>
      </c>
    </row>
    <row r="17" spans="1:9" ht="14" thickBot="1">
      <c r="D17" s="14" t="s">
        <v>16</v>
      </c>
      <c r="E17" s="40">
        <v>1800</v>
      </c>
      <c r="F17" s="17">
        <v>20</v>
      </c>
      <c r="H17" s="14" t="s">
        <v>61</v>
      </c>
      <c r="I17" s="59">
        <f>$D$27</f>
        <v>2716.5</v>
      </c>
    </row>
    <row r="18" spans="1:9" ht="14" thickBot="1">
      <c r="D18" s="14" t="s">
        <v>17</v>
      </c>
      <c r="E18" s="51">
        <v>-8900</v>
      </c>
      <c r="F18" s="19">
        <v>-100</v>
      </c>
    </row>
    <row r="19" spans="1:9">
      <c r="D19" s="2"/>
    </row>
    <row r="20" spans="1:9" ht="14" thickBot="1">
      <c r="A20" s="14" t="s">
        <v>18</v>
      </c>
      <c r="B20" s="10" t="s">
        <v>19</v>
      </c>
    </row>
    <row r="21" spans="1:9" ht="14" thickBot="1">
      <c r="B21" s="9">
        <v>1</v>
      </c>
      <c r="C21" s="22" t="s">
        <v>20</v>
      </c>
      <c r="D21" s="7">
        <f>E9</f>
        <v>0.5</v>
      </c>
      <c r="E21" s="53" t="s">
        <v>64</v>
      </c>
      <c r="F21" s="11">
        <v>100</v>
      </c>
    </row>
    <row r="22" spans="1:9" ht="14" thickBot="1"/>
    <row r="23" spans="1:9" ht="14" thickBot="1">
      <c r="B23" s="9">
        <v>2</v>
      </c>
      <c r="C23" s="22" t="s">
        <v>21</v>
      </c>
      <c r="D23" s="21">
        <f>E10</f>
        <v>0.3</v>
      </c>
      <c r="E23" s="23" t="s">
        <v>22</v>
      </c>
    </row>
    <row r="24" spans="1:9" ht="14" thickBot="1"/>
    <row r="25" spans="1:9" ht="14" thickBot="1">
      <c r="B25" s="9">
        <v>3</v>
      </c>
      <c r="C25" s="22" t="s">
        <v>23</v>
      </c>
      <c r="D25" s="43">
        <f>E12</f>
        <v>1310</v>
      </c>
      <c r="E25" s="34">
        <f>E13</f>
        <v>-90</v>
      </c>
      <c r="F25" s="23" t="s">
        <v>24</v>
      </c>
    </row>
    <row r="26" spans="1:9" ht="14" thickBot="1"/>
    <row r="27" spans="1:9" ht="14" thickBot="1">
      <c r="B27" s="9">
        <v>4</v>
      </c>
      <c r="C27" s="22" t="s">
        <v>25</v>
      </c>
      <c r="D27" s="44">
        <f>E14</f>
        <v>2716.5</v>
      </c>
    </row>
    <row r="28" spans="1:9" ht="14" thickBot="1">
      <c r="D28" s="4"/>
    </row>
    <row r="29" spans="1:9" ht="14" thickBot="1">
      <c r="B29" s="9">
        <v>5</v>
      </c>
      <c r="C29" s="22" t="s">
        <v>26</v>
      </c>
      <c r="D29" s="44">
        <f>E15</f>
        <v>7447.1</v>
      </c>
    </row>
    <row r="30" spans="1:9" ht="14" thickBot="1"/>
    <row r="31" spans="1:9" ht="14" thickBot="1">
      <c r="B31" s="9">
        <v>6</v>
      </c>
      <c r="C31" s="22" t="s">
        <v>27</v>
      </c>
      <c r="D31" s="8">
        <f>E16</f>
        <v>0.5</v>
      </c>
      <c r="E31" s="23" t="s">
        <v>22</v>
      </c>
    </row>
    <row r="32" spans="1:9" ht="14" thickBot="1"/>
    <row r="33" spans="2:11" ht="14" thickBot="1">
      <c r="B33" s="9">
        <v>7</v>
      </c>
      <c r="C33" s="22" t="s">
        <v>28</v>
      </c>
      <c r="D33" s="43">
        <f>E17</f>
        <v>1800</v>
      </c>
      <c r="E33" s="7">
        <f>E18</f>
        <v>-8900</v>
      </c>
      <c r="F33" s="23" t="s">
        <v>24</v>
      </c>
    </row>
    <row r="34" spans="2:11" ht="14" thickBot="1"/>
    <row r="35" spans="2:11" ht="14" thickBot="1">
      <c r="B35" s="9">
        <v>8</v>
      </c>
      <c r="C35" s="22" t="s">
        <v>29</v>
      </c>
      <c r="D35" s="23" t="s">
        <v>30</v>
      </c>
    </row>
    <row r="36" spans="2:11" ht="14" thickBot="1"/>
    <row r="37" spans="2:11" ht="14" thickBot="1">
      <c r="B37" s="9">
        <v>9</v>
      </c>
      <c r="C37" s="22" t="s">
        <v>26</v>
      </c>
      <c r="D37" s="23" t="s">
        <v>31</v>
      </c>
    </row>
    <row r="38" spans="2:11" ht="14" thickBot="1"/>
    <row r="39" spans="2:11" ht="14" thickBot="1">
      <c r="B39" s="9">
        <v>10</v>
      </c>
      <c r="C39" s="22" t="s">
        <v>32</v>
      </c>
      <c r="D39" s="23" t="s">
        <v>33</v>
      </c>
    </row>
    <row r="40" spans="2:11">
      <c r="C40" s="2" t="s">
        <v>34</v>
      </c>
      <c r="D40" s="4" t="s">
        <v>22</v>
      </c>
      <c r="E40" s="5">
        <f>-D23</f>
        <v>-0.3</v>
      </c>
      <c r="F40" s="1" t="s">
        <v>22</v>
      </c>
    </row>
    <row r="41" spans="2:11">
      <c r="C41" s="2" t="s">
        <v>34</v>
      </c>
      <c r="D41" s="5">
        <f>1+E40</f>
        <v>0.7</v>
      </c>
      <c r="E41" s="1" t="s">
        <v>22</v>
      </c>
    </row>
    <row r="42" spans="2:11" ht="14" thickBot="1"/>
    <row r="43" spans="2:11" ht="14" thickBot="1">
      <c r="B43" s="9">
        <v>11</v>
      </c>
      <c r="C43" s="22" t="s">
        <v>20</v>
      </c>
      <c r="D43" s="24">
        <f>D41</f>
        <v>0.7</v>
      </c>
      <c r="E43" s="25">
        <f>D21</f>
        <v>0.5</v>
      </c>
      <c r="F43" s="23" t="s">
        <v>22</v>
      </c>
    </row>
    <row r="44" spans="2:11">
      <c r="C44" s="2" t="s">
        <v>34</v>
      </c>
      <c r="D44" s="5">
        <f>D21*D41</f>
        <v>0.35</v>
      </c>
      <c r="E44" s="1" t="s">
        <v>35</v>
      </c>
      <c r="F44" s="48">
        <f>$E$11</f>
        <v>4100</v>
      </c>
    </row>
    <row r="45" spans="2:11" ht="14" thickBot="1"/>
    <row r="46" spans="2:11" ht="14" thickBot="1">
      <c r="B46" s="9">
        <v>12</v>
      </c>
      <c r="C46" s="22" t="s">
        <v>29</v>
      </c>
      <c r="D46" s="26">
        <f>D44</f>
        <v>0.35</v>
      </c>
      <c r="E46" s="52" t="s">
        <v>35</v>
      </c>
      <c r="F46" s="49">
        <f>F44</f>
        <v>4100</v>
      </c>
      <c r="G46" s="7" t="s">
        <v>36</v>
      </c>
      <c r="H46" s="54">
        <f>D25</f>
        <v>1310</v>
      </c>
      <c r="I46" s="34">
        <f>E25</f>
        <v>-90</v>
      </c>
      <c r="J46" s="53" t="s">
        <v>65</v>
      </c>
      <c r="K46" s="41">
        <f>D27</f>
        <v>2716.5</v>
      </c>
    </row>
    <row r="47" spans="2:11">
      <c r="C47" s="2" t="s">
        <v>34</v>
      </c>
      <c r="D47" s="5">
        <f>D46</f>
        <v>0.35</v>
      </c>
      <c r="E47" s="1" t="s">
        <v>37</v>
      </c>
      <c r="F47" s="35">
        <f>I46</f>
        <v>-90</v>
      </c>
      <c r="G47" s="1" t="s">
        <v>38</v>
      </c>
      <c r="H47" s="35">
        <f>F46+H46+K46</f>
        <v>8126.5</v>
      </c>
    </row>
    <row r="48" spans="2:11">
      <c r="C48" s="6">
        <f>1-D47</f>
        <v>0.65</v>
      </c>
      <c r="D48" s="1" t="s">
        <v>29</v>
      </c>
      <c r="E48" s="35">
        <f>H47</f>
        <v>8126.5</v>
      </c>
      <c r="F48" s="35">
        <f>F47</f>
        <v>-90</v>
      </c>
      <c r="G48" s="1" t="s">
        <v>24</v>
      </c>
    </row>
    <row r="49" spans="1:9" ht="14" thickBot="1"/>
    <row r="50" spans="1:9" ht="14" thickBot="1">
      <c r="B50" s="9">
        <v>13</v>
      </c>
      <c r="C50" s="22" t="s">
        <v>39</v>
      </c>
      <c r="D50" s="34">
        <f>E48/C48</f>
        <v>12502.307692307691</v>
      </c>
      <c r="E50" s="34">
        <f>F48/C48</f>
        <v>-138.46153846153845</v>
      </c>
      <c r="F50" s="23" t="s">
        <v>24</v>
      </c>
    </row>
    <row r="52" spans="1:9">
      <c r="A52" s="14" t="s">
        <v>40</v>
      </c>
      <c r="B52" s="10" t="s">
        <v>41</v>
      </c>
    </row>
    <row r="53" spans="1:9">
      <c r="B53" s="1"/>
      <c r="C53" s="9" t="s">
        <v>42</v>
      </c>
      <c r="D53" s="3" t="s">
        <v>43</v>
      </c>
    </row>
    <row r="54" spans="1:9" ht="14" thickBot="1"/>
    <row r="55" spans="1:9" ht="14" thickBot="1">
      <c r="B55" s="9">
        <v>14</v>
      </c>
      <c r="C55" s="45">
        <f>D29</f>
        <v>7447.1</v>
      </c>
      <c r="D55" s="8">
        <f>D31</f>
        <v>0.5</v>
      </c>
      <c r="E55" s="53" t="s">
        <v>67</v>
      </c>
      <c r="F55" s="27">
        <f>D33</f>
        <v>1800</v>
      </c>
      <c r="G55" s="7">
        <f>E33</f>
        <v>-8900</v>
      </c>
      <c r="H55" s="55" t="s">
        <v>66</v>
      </c>
    </row>
    <row r="56" spans="1:9">
      <c r="C56" s="6">
        <f>D55</f>
        <v>0.5</v>
      </c>
      <c r="D56" s="1" t="s">
        <v>44</v>
      </c>
      <c r="E56" s="35">
        <f>C55-F55</f>
        <v>5647.1</v>
      </c>
      <c r="F56" s="1" t="s">
        <v>36</v>
      </c>
      <c r="G56" s="1">
        <f>-G55</f>
        <v>8900</v>
      </c>
      <c r="H56" s="1" t="s">
        <v>24</v>
      </c>
    </row>
    <row r="57" spans="1:9" ht="14" thickBot="1"/>
    <row r="58" spans="1:9" ht="14" thickBot="1">
      <c r="B58" s="9">
        <v>15</v>
      </c>
      <c r="C58" s="22" t="s">
        <v>45</v>
      </c>
      <c r="D58" s="37">
        <f>E56/C56</f>
        <v>11294.2</v>
      </c>
      <c r="E58" s="7" t="s">
        <v>46</v>
      </c>
      <c r="F58" s="34">
        <f>G56/C56</f>
        <v>17800</v>
      </c>
      <c r="G58" s="55" t="s">
        <v>24</v>
      </c>
    </row>
    <row r="60" spans="1:9">
      <c r="A60" s="14" t="s">
        <v>47</v>
      </c>
      <c r="B60" s="10" t="s">
        <v>48</v>
      </c>
    </row>
    <row r="61" spans="1:9" ht="14" thickBot="1"/>
    <row r="62" spans="1:9" ht="14" thickBot="1">
      <c r="B62" s="9">
        <v>16</v>
      </c>
      <c r="C62" s="28" t="s">
        <v>49</v>
      </c>
    </row>
    <row r="63" spans="1:9" ht="14" thickBot="1"/>
    <row r="64" spans="1:9" ht="14" thickBot="1">
      <c r="B64" s="9">
        <v>17</v>
      </c>
      <c r="C64" s="42">
        <f>D50</f>
        <v>12502.307692307691</v>
      </c>
      <c r="D64" s="34">
        <f>E50</f>
        <v>-138.46153846153845</v>
      </c>
      <c r="E64" s="53" t="s">
        <v>69</v>
      </c>
      <c r="F64" s="34">
        <f>D58</f>
        <v>11294.2</v>
      </c>
      <c r="G64" s="7" t="s">
        <v>50</v>
      </c>
      <c r="H64" s="34">
        <f>F58</f>
        <v>17800</v>
      </c>
      <c r="I64" s="55" t="s">
        <v>68</v>
      </c>
    </row>
    <row r="65" spans="1:9" ht="14" thickBot="1"/>
    <row r="66" spans="1:9" ht="14" thickBot="1">
      <c r="B66" s="9">
        <v>18</v>
      </c>
      <c r="C66" s="42">
        <f>H64+(-D64)</f>
        <v>17938.461538461539</v>
      </c>
      <c r="D66" s="53" t="s">
        <v>70</v>
      </c>
      <c r="E66" s="41">
        <f>C64-F64</f>
        <v>1208.1076923076907</v>
      </c>
    </row>
    <row r="67" spans="1:9" ht="14" thickBot="1"/>
    <row r="68" spans="1:9" ht="14" thickBot="1">
      <c r="B68" s="9">
        <v>19</v>
      </c>
      <c r="C68" s="22" t="s">
        <v>51</v>
      </c>
      <c r="D68" s="38">
        <f>E66/C66</f>
        <v>6.734734133790729E-2</v>
      </c>
    </row>
    <row r="70" spans="1:9">
      <c r="A70" s="14" t="s">
        <v>52</v>
      </c>
      <c r="B70" s="10" t="s">
        <v>53</v>
      </c>
    </row>
    <row r="71" spans="1:9">
      <c r="C71" s="3" t="s">
        <v>54</v>
      </c>
    </row>
    <row r="72" spans="1:9" ht="14" thickBot="1"/>
    <row r="73" spans="1:9" ht="14" thickBot="1">
      <c r="B73" s="9">
        <v>20</v>
      </c>
      <c r="C73" s="22" t="s">
        <v>29</v>
      </c>
      <c r="D73" s="34">
        <f>D58</f>
        <v>11294.2</v>
      </c>
      <c r="E73" s="7" t="s">
        <v>46</v>
      </c>
      <c r="F73" s="24">
        <f>F58</f>
        <v>17800</v>
      </c>
      <c r="G73" s="29">
        <f>D68</f>
        <v>6.734734133790729E-2</v>
      </c>
    </row>
    <row r="74" spans="1:9">
      <c r="C74" s="2" t="s">
        <v>34</v>
      </c>
      <c r="D74" s="35">
        <f>D73</f>
        <v>11294.2</v>
      </c>
      <c r="E74" s="1" t="s">
        <v>46</v>
      </c>
      <c r="F74" s="39">
        <f>F73*G73</f>
        <v>1198.7826758147498</v>
      </c>
    </row>
    <row r="75" spans="1:9" ht="14" thickBot="1"/>
    <row r="76" spans="1:9" ht="14" thickBot="1">
      <c r="B76" s="9">
        <v>21</v>
      </c>
      <c r="C76" s="22" t="s">
        <v>29</v>
      </c>
      <c r="D76" s="36">
        <f>D74+F74</f>
        <v>12492.98267581475</v>
      </c>
    </row>
    <row r="78" spans="1:9" ht="14">
      <c r="A78"/>
      <c r="B78"/>
      <c r="C78" s="13" t="s">
        <v>56</v>
      </c>
      <c r="D78" s="13" t="s">
        <v>55</v>
      </c>
      <c r="E78" s="64">
        <f>$E$12</f>
        <v>1310</v>
      </c>
    </row>
    <row r="79" spans="1:9" ht="2" customHeight="1">
      <c r="B79" s="31">
        <v>0</v>
      </c>
      <c r="C79" s="63">
        <f>IF(((B79-$D$58)/$F$58)&lt;0,0,(B79-$D$58)/$F$58)*100</f>
        <v>0</v>
      </c>
      <c r="D79" s="6">
        <f t="shared" ref="D79:D98" si="0">IF(((B79-$D$50)/$E$50)&lt;0,0,(B79-$D$50)/$E$50)</f>
        <v>90.294444444444437</v>
      </c>
      <c r="E79" s="31">
        <f t="shared" ref="E79:E98" si="1">$D$50+$E$50*G79</f>
        <v>12500.923076923076</v>
      </c>
      <c r="F79" s="31">
        <f t="shared" ref="F79:F98" si="2">$D$58+$F$58*G79</f>
        <v>11472.2</v>
      </c>
      <c r="G79" s="6">
        <v>9.999999999999969E-3</v>
      </c>
      <c r="H79"/>
      <c r="I79"/>
    </row>
    <row r="80" spans="1:9" ht="2" customHeight="1">
      <c r="B80" s="31">
        <f t="shared" ref="B80:B98" si="3">B79+$E$78</f>
        <v>1310</v>
      </c>
      <c r="C80" s="63">
        <f t="shared" ref="C80:C98" si="4">IF(((B80-$D$58)/$F$58)&lt;0,0,(B80-$D$58)/$F$58)*100</f>
        <v>0</v>
      </c>
      <c r="D80" s="6">
        <f t="shared" si="0"/>
        <v>80.833333333333329</v>
      </c>
      <c r="E80" s="31">
        <f t="shared" si="1"/>
        <v>12499.538461538461</v>
      </c>
      <c r="F80" s="31">
        <f t="shared" si="2"/>
        <v>11650.2</v>
      </c>
      <c r="G80" s="6">
        <v>0.02</v>
      </c>
      <c r="H80"/>
      <c r="I80"/>
    </row>
    <row r="81" spans="2:9" ht="2" customHeight="1">
      <c r="B81" s="31">
        <f t="shared" si="3"/>
        <v>2620</v>
      </c>
      <c r="C81" s="63">
        <f t="shared" si="4"/>
        <v>0</v>
      </c>
      <c r="D81" s="6">
        <f t="shared" si="0"/>
        <v>71.37222222222222</v>
      </c>
      <c r="E81" s="31">
        <f t="shared" si="1"/>
        <v>12498.153846153846</v>
      </c>
      <c r="F81" s="31">
        <f t="shared" si="2"/>
        <v>11828.2</v>
      </c>
      <c r="G81" s="6">
        <v>0.03</v>
      </c>
      <c r="H81"/>
      <c r="I81"/>
    </row>
    <row r="82" spans="2:9" ht="2" customHeight="1">
      <c r="B82" s="31">
        <f t="shared" si="3"/>
        <v>3930</v>
      </c>
      <c r="C82" s="63">
        <f t="shared" si="4"/>
        <v>0</v>
      </c>
      <c r="D82" s="6">
        <f t="shared" si="0"/>
        <v>61.911111111111111</v>
      </c>
      <c r="E82" s="31">
        <f t="shared" si="1"/>
        <v>12496.76923076923</v>
      </c>
      <c r="F82" s="31">
        <f t="shared" si="2"/>
        <v>12006.2</v>
      </c>
      <c r="G82" s="6">
        <v>0.04</v>
      </c>
      <c r="H82"/>
      <c r="I82"/>
    </row>
    <row r="83" spans="2:9" ht="2" customHeight="1">
      <c r="B83" s="31">
        <f t="shared" si="3"/>
        <v>5240</v>
      </c>
      <c r="C83" s="63">
        <f t="shared" si="4"/>
        <v>0</v>
      </c>
      <c r="D83" s="6">
        <f t="shared" si="0"/>
        <v>52.449999999999996</v>
      </c>
      <c r="E83" s="31">
        <f t="shared" si="1"/>
        <v>12495.384615384615</v>
      </c>
      <c r="F83" s="31">
        <f t="shared" si="2"/>
        <v>12184.2</v>
      </c>
      <c r="G83" s="6">
        <v>0.05</v>
      </c>
    </row>
    <row r="84" spans="2:9" ht="2" customHeight="1">
      <c r="B84" s="31">
        <f t="shared" si="3"/>
        <v>6550</v>
      </c>
      <c r="C84" s="63">
        <f t="shared" si="4"/>
        <v>0</v>
      </c>
      <c r="D84" s="6">
        <f t="shared" si="0"/>
        <v>42.988888888888887</v>
      </c>
      <c r="E84" s="31">
        <f t="shared" si="1"/>
        <v>12494</v>
      </c>
      <c r="F84" s="31">
        <f t="shared" si="2"/>
        <v>12362.2</v>
      </c>
      <c r="G84" s="6">
        <v>0.06</v>
      </c>
    </row>
    <row r="85" spans="2:9" ht="2" customHeight="1">
      <c r="B85" s="31">
        <f t="shared" si="3"/>
        <v>7860</v>
      </c>
      <c r="C85" s="63">
        <f t="shared" si="4"/>
        <v>0</v>
      </c>
      <c r="D85" s="6">
        <f t="shared" si="0"/>
        <v>33.527777777777771</v>
      </c>
      <c r="E85" s="31">
        <f t="shared" si="1"/>
        <v>12492.615384615383</v>
      </c>
      <c r="F85" s="31">
        <f t="shared" si="2"/>
        <v>12540.2</v>
      </c>
      <c r="G85" s="6">
        <v>7.0000000000000007E-2</v>
      </c>
    </row>
    <row r="86" spans="2:9" ht="2" customHeight="1">
      <c r="B86" s="31">
        <f t="shared" si="3"/>
        <v>9170</v>
      </c>
      <c r="C86" s="63">
        <f t="shared" si="4"/>
        <v>0</v>
      </c>
      <c r="D86" s="6">
        <f t="shared" si="0"/>
        <v>24.066666666666663</v>
      </c>
      <c r="E86" s="31">
        <f t="shared" si="1"/>
        <v>12491.230769230768</v>
      </c>
      <c r="F86" s="31">
        <f t="shared" si="2"/>
        <v>12718.2</v>
      </c>
      <c r="G86" s="6">
        <v>0.08</v>
      </c>
    </row>
    <row r="87" spans="2:9" ht="2" customHeight="1">
      <c r="B87" s="31">
        <f t="shared" si="3"/>
        <v>10480</v>
      </c>
      <c r="C87" s="63">
        <f t="shared" si="4"/>
        <v>0</v>
      </c>
      <c r="D87" s="6">
        <f t="shared" si="0"/>
        <v>14.605555555555551</v>
      </c>
      <c r="E87" s="31">
        <f t="shared" si="1"/>
        <v>12489.846153846152</v>
      </c>
      <c r="F87" s="31">
        <f t="shared" si="2"/>
        <v>12896.2</v>
      </c>
      <c r="G87" s="6">
        <v>0.09</v>
      </c>
    </row>
    <row r="88" spans="2:9" ht="2" customHeight="1">
      <c r="B88" s="31">
        <f t="shared" si="3"/>
        <v>11790</v>
      </c>
      <c r="C88" s="63">
        <f t="shared" si="4"/>
        <v>2.7853932584269625</v>
      </c>
      <c r="D88" s="6">
        <f t="shared" si="0"/>
        <v>5.1444444444444386</v>
      </c>
      <c r="E88" s="31">
        <f t="shared" si="1"/>
        <v>12488.461538461537</v>
      </c>
      <c r="F88" s="31">
        <f t="shared" si="2"/>
        <v>13074.2</v>
      </c>
      <c r="G88" s="6">
        <v>0.1</v>
      </c>
    </row>
    <row r="89" spans="2:9" ht="2" customHeight="1">
      <c r="B89" s="31">
        <f t="shared" si="3"/>
        <v>13100</v>
      </c>
      <c r="C89" s="63">
        <f t="shared" si="4"/>
        <v>10.144943820224714</v>
      </c>
      <c r="D89" s="6">
        <f t="shared" si="0"/>
        <v>0</v>
      </c>
      <c r="E89" s="31">
        <f t="shared" si="1"/>
        <v>12487.076923076922</v>
      </c>
      <c r="F89" s="31">
        <f t="shared" si="2"/>
        <v>13252.2</v>
      </c>
      <c r="G89" s="6">
        <v>0.11</v>
      </c>
    </row>
    <row r="90" spans="2:9" ht="2" customHeight="1">
      <c r="B90" s="31">
        <f t="shared" si="3"/>
        <v>14410</v>
      </c>
      <c r="C90" s="63">
        <f t="shared" si="4"/>
        <v>17.504494382022468</v>
      </c>
      <c r="D90" s="6">
        <f t="shared" si="0"/>
        <v>0</v>
      </c>
      <c r="E90" s="31">
        <f t="shared" si="1"/>
        <v>12485.692307692307</v>
      </c>
      <c r="F90" s="31">
        <f t="shared" si="2"/>
        <v>13430.2</v>
      </c>
      <c r="G90" s="6">
        <v>0.12</v>
      </c>
    </row>
    <row r="91" spans="2:9" ht="2" customHeight="1">
      <c r="B91" s="31">
        <f t="shared" si="3"/>
        <v>15720</v>
      </c>
      <c r="C91" s="63">
        <f t="shared" si="4"/>
        <v>24.864044943820222</v>
      </c>
      <c r="D91" s="6">
        <f t="shared" si="0"/>
        <v>0</v>
      </c>
      <c r="E91" s="31">
        <f t="shared" si="1"/>
        <v>12484.307692307691</v>
      </c>
      <c r="F91" s="31">
        <f t="shared" si="2"/>
        <v>13608.2</v>
      </c>
      <c r="G91" s="6">
        <v>0.13</v>
      </c>
    </row>
    <row r="92" spans="2:9" ht="2" customHeight="1">
      <c r="B92" s="31">
        <f t="shared" si="3"/>
        <v>17030</v>
      </c>
      <c r="C92" s="63">
        <f t="shared" si="4"/>
        <v>32.223595505617972</v>
      </c>
      <c r="D92" s="6">
        <f t="shared" si="0"/>
        <v>0</v>
      </c>
      <c r="E92" s="31">
        <f t="shared" si="1"/>
        <v>12482.923076923076</v>
      </c>
      <c r="F92" s="31">
        <f t="shared" si="2"/>
        <v>13786.2</v>
      </c>
      <c r="G92" s="6">
        <v>0.14000000000000001</v>
      </c>
    </row>
    <row r="93" spans="2:9" ht="2" customHeight="1">
      <c r="B93" s="31">
        <f t="shared" si="3"/>
        <v>18340</v>
      </c>
      <c r="C93" s="63">
        <f t="shared" si="4"/>
        <v>39.583146067415726</v>
      </c>
      <c r="D93" s="6">
        <f t="shared" si="0"/>
        <v>0</v>
      </c>
      <c r="E93" s="31">
        <f t="shared" si="1"/>
        <v>12481.538461538461</v>
      </c>
      <c r="F93" s="31">
        <f t="shared" si="2"/>
        <v>13964.2</v>
      </c>
      <c r="G93" s="6">
        <v>0.15</v>
      </c>
    </row>
    <row r="94" spans="2:9" ht="2" customHeight="1">
      <c r="B94" s="31">
        <f t="shared" si="3"/>
        <v>19650</v>
      </c>
      <c r="C94" s="63">
        <f t="shared" si="4"/>
        <v>46.942696629213479</v>
      </c>
      <c r="D94" s="6">
        <f t="shared" si="0"/>
        <v>0</v>
      </c>
      <c r="E94" s="31">
        <f t="shared" si="1"/>
        <v>12480.153846153846</v>
      </c>
      <c r="F94" s="31">
        <f t="shared" si="2"/>
        <v>14142.2</v>
      </c>
      <c r="G94" s="6">
        <v>0.16</v>
      </c>
    </row>
    <row r="95" spans="2:9" ht="2" customHeight="1">
      <c r="B95" s="31">
        <f t="shared" si="3"/>
        <v>20960</v>
      </c>
      <c r="C95" s="63">
        <f t="shared" si="4"/>
        <v>54.302247191011233</v>
      </c>
      <c r="D95" s="6">
        <f t="shared" si="0"/>
        <v>0</v>
      </c>
      <c r="E95" s="31">
        <f t="shared" si="1"/>
        <v>12478.76923076923</v>
      </c>
      <c r="F95" s="31">
        <f t="shared" si="2"/>
        <v>14320.2</v>
      </c>
      <c r="G95" s="6">
        <v>0.17</v>
      </c>
    </row>
    <row r="96" spans="2:9" ht="2" customHeight="1">
      <c r="B96" s="31">
        <f t="shared" si="3"/>
        <v>22270</v>
      </c>
      <c r="C96" s="63">
        <f t="shared" si="4"/>
        <v>61.661797752808987</v>
      </c>
      <c r="D96" s="6">
        <f t="shared" si="0"/>
        <v>0</v>
      </c>
      <c r="E96" s="31">
        <f t="shared" si="1"/>
        <v>12477.384615384615</v>
      </c>
      <c r="F96" s="31">
        <f t="shared" si="2"/>
        <v>14498.2</v>
      </c>
      <c r="G96" s="6">
        <v>0.18</v>
      </c>
    </row>
    <row r="97" spans="2:7" ht="2" customHeight="1">
      <c r="B97" s="31">
        <f t="shared" si="3"/>
        <v>23580</v>
      </c>
      <c r="C97" s="63">
        <f t="shared" si="4"/>
        <v>69.02134831460674</v>
      </c>
      <c r="D97" s="6">
        <f t="shared" si="0"/>
        <v>0</v>
      </c>
      <c r="E97" s="31">
        <f t="shared" si="1"/>
        <v>12476</v>
      </c>
      <c r="F97" s="31">
        <f t="shared" si="2"/>
        <v>14676.2</v>
      </c>
      <c r="G97" s="6">
        <v>0.19</v>
      </c>
    </row>
    <row r="98" spans="2:7" ht="2" customHeight="1">
      <c r="B98" s="31">
        <f t="shared" si="3"/>
        <v>24890</v>
      </c>
      <c r="C98" s="63">
        <f t="shared" si="4"/>
        <v>76.380898876404487</v>
      </c>
      <c r="D98" s="6">
        <f t="shared" si="0"/>
        <v>0</v>
      </c>
      <c r="E98" s="31">
        <f t="shared" si="1"/>
        <v>12474.615384615383</v>
      </c>
      <c r="F98" s="31">
        <f t="shared" si="2"/>
        <v>14854.2</v>
      </c>
      <c r="G98" s="6">
        <v>0.2</v>
      </c>
    </row>
    <row r="99" spans="2:7" ht="2" customHeight="1"/>
  </sheetData>
  <printOptions horizontalCentered="1" verticalCentered="1"/>
  <pageMargins left="0.3" right="0.3" top="1" bottom="1" header="0.5" footer="0.5"/>
  <pageSetup paperSize="0" scale="80" orientation="portrait" horizontalDpi="4294967292" verticalDpi="4294967292"/>
  <headerFooter alignWithMargins="0">
    <oddFooter>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Academic Computing &amp; Technology</dc:creator>
  <cp:keywords/>
  <dc:description/>
  <cp:lastModifiedBy>Phillip LeBel</cp:lastModifiedBy>
  <dcterms:created xsi:type="dcterms:W3CDTF">2008-09-30T15:44:35Z</dcterms:created>
  <dcterms:modified xsi:type="dcterms:W3CDTF">2025-11-19T20:58:25Z</dcterms:modified>
</cp:coreProperties>
</file>