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" yWindow="0" windowWidth="16420" windowHeight="12580" tabRatio="142" firstSheet="1" activeTab="1"/>
  </bookViews>
  <sheets>
    <sheet name="Sheet1" sheetId="1" r:id="rId1"/>
    <sheet name="Sheet3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<sst xmlns="http://schemas.openxmlformats.org/spreadsheetml/2006/main" count="1304" uniqueCount="422">
  <si>
    <t>Credit Agricole</t>
  </si>
  <si>
    <t>ABN Amro Holding</t>
  </si>
  <si>
    <t>Société Générale</t>
  </si>
  <si>
    <t>Fuji Bank</t>
  </si>
  <si>
    <t>NorinchukinBank</t>
  </si>
  <si>
    <t>Sakura Bank</t>
  </si>
  <si>
    <t>Barclays Bank</t>
  </si>
  <si>
    <t>Dresdner Bank</t>
  </si>
  <si>
    <t>Indsutrial Bank of Japan</t>
  </si>
  <si>
    <t>Banque Nationale de Paris</t>
  </si>
  <si>
    <t>Westdeutsche Landesbank</t>
  </si>
  <si>
    <t>Citigroup</t>
  </si>
  <si>
    <t>ING Bank</t>
  </si>
  <si>
    <t>National Westminster Bank</t>
  </si>
  <si>
    <t>Bank of China</t>
  </si>
  <si>
    <t>Commerzbank</t>
  </si>
  <si>
    <t>Fortis Group</t>
  </si>
  <si>
    <t>Netherlands/Blg</t>
  </si>
  <si>
    <t>J.P. Morgan</t>
  </si>
  <si>
    <t>Tokai Bank</t>
  </si>
  <si>
    <t>Crédit Lyonnais</t>
  </si>
  <si>
    <t>Bayerische Vereinsbank</t>
  </si>
  <si>
    <t>Abbey National</t>
  </si>
  <si>
    <t>Cie. Financière de Paribas</t>
  </si>
  <si>
    <t>Bayerische Landesbank</t>
  </si>
  <si>
    <t>Asahi Bank</t>
  </si>
  <si>
    <t>Groupe Caisse D'Epargne</t>
  </si>
  <si>
    <t>Crédit Mutuel</t>
  </si>
  <si>
    <t>Rabobank Nederland</t>
  </si>
  <si>
    <t>China Construction Bank</t>
  </si>
  <si>
    <t>Group Dexia</t>
  </si>
  <si>
    <t>Belgium</t>
  </si>
  <si>
    <t>Bayerische Hypotheken</t>
  </si>
  <si>
    <t>DG Bank</t>
  </si>
  <si>
    <t>Lng Term Cred. Bnk of Japan</t>
  </si>
  <si>
    <t>Bankgesellschaft Berlin</t>
  </si>
  <si>
    <t>Agricultural Bank of China</t>
  </si>
  <si>
    <t>Mitsubishi Trust &amp; Banking</t>
  </si>
  <si>
    <t>Groupe Caisse des Depôts</t>
  </si>
  <si>
    <t>Banco Santander</t>
  </si>
  <si>
    <t>Halifax Building Society</t>
  </si>
  <si>
    <t>Royal Bank of canada</t>
  </si>
  <si>
    <t>Canada</t>
  </si>
  <si>
    <t>Can. Imp. Bank of Commerce</t>
  </si>
  <si>
    <t>Kreditanstalt fur Wiederaufbau</t>
  </si>
  <si>
    <t>San Paolo Bank</t>
  </si>
  <si>
    <t>Sumitomo Trust &amp; Banking</t>
  </si>
  <si>
    <t>Bank of Montreal</t>
  </si>
  <si>
    <t>Bankers Trust</t>
  </si>
  <si>
    <t>Norddeutsche Landesbank</t>
  </si>
  <si>
    <t>Banco Bilbao Vizcaya</t>
  </si>
  <si>
    <t>Bank of Nova Scotia</t>
  </si>
  <si>
    <t>Daiwa Bank</t>
  </si>
  <si>
    <t>Zenshinren Bank</t>
  </si>
  <si>
    <t>Japan Development Bank</t>
  </si>
  <si>
    <t>Bank Austria</t>
  </si>
  <si>
    <t>Austria</t>
  </si>
  <si>
    <t>Suedwestdeut. Landesbank</t>
  </si>
  <si>
    <t>Mitsui Trust &amp; Banking</t>
  </si>
  <si>
    <t>Royal Bank of Scotland</t>
  </si>
  <si>
    <t>Cassa di Risparmio Lombarde</t>
  </si>
  <si>
    <t>National Australia Bank</t>
  </si>
  <si>
    <t>Australia</t>
  </si>
  <si>
    <t>Banc One</t>
  </si>
  <si>
    <t>Banca Commerciale Italiana</t>
  </si>
  <si>
    <t>First Chicago NBD</t>
  </si>
  <si>
    <t>Kredietbank KB</t>
  </si>
  <si>
    <t>Deutsche Pfandbrief</t>
  </si>
  <si>
    <t>Shoko Chukin Bank</t>
  </si>
  <si>
    <t>Groupe Banques Populaires</t>
  </si>
  <si>
    <t>Toronto Dominion Bank</t>
  </si>
  <si>
    <t>Svenska AHandelsbanken</t>
  </si>
  <si>
    <t>Banca Nazionale del Lavoro</t>
  </si>
  <si>
    <t>Nippon Credit Bank</t>
  </si>
  <si>
    <t>Credito Italiano</t>
  </si>
  <si>
    <t>Landesbank Berlin</t>
  </si>
  <si>
    <t>Banco do Brasil</t>
  </si>
  <si>
    <t>Brazil</t>
  </si>
  <si>
    <t>Wells Fargo</t>
  </si>
  <si>
    <t>Landesbank Schleswig-Holstein</t>
  </si>
  <si>
    <t>Landesbank Hessen-Thuringen</t>
  </si>
  <si>
    <t>Toyo Trust &amp; Banking</t>
  </si>
  <si>
    <t>Market Value by Country</t>
  </si>
  <si>
    <t>Grupo Santander</t>
  </si>
  <si>
    <t>Mkt. Value</t>
  </si>
  <si>
    <t>FY2002 Assets</t>
  </si>
  <si>
    <t>FY2002 Profit</t>
  </si>
  <si>
    <t>Walt Disney</t>
  </si>
  <si>
    <t>Ford Motor</t>
  </si>
  <si>
    <t>Bell Atlantic</t>
  </si>
  <si>
    <t>Travelers Group</t>
  </si>
  <si>
    <t>France Telecom</t>
  </si>
  <si>
    <t>France</t>
  </si>
  <si>
    <t>Roche Holding</t>
  </si>
  <si>
    <t>SmithKline Beecham</t>
  </si>
  <si>
    <t>American Home Products</t>
  </si>
  <si>
    <t>Citicorp</t>
  </si>
  <si>
    <t>Schering Plough</t>
  </si>
  <si>
    <t>SAP</t>
  </si>
  <si>
    <t>BellSouth</t>
  </si>
  <si>
    <t>HSBC Holdings</t>
  </si>
  <si>
    <t>Gillette</t>
  </si>
  <si>
    <t>Chase Manhattan</t>
  </si>
  <si>
    <t>Abbott Laboratories</t>
  </si>
  <si>
    <t>Fannie Mae</t>
  </si>
  <si>
    <t>Hewlett0Packard</t>
  </si>
  <si>
    <t>PepsiCo</t>
  </si>
  <si>
    <t>Home Depot</t>
  </si>
  <si>
    <t>ING Group</t>
  </si>
  <si>
    <r>
      <t>(</t>
    </r>
    <r>
      <rPr>
        <b/>
        <sz val="9"/>
        <rFont val="Helv"/>
        <family val="0"/>
      </rPr>
      <t>Source</t>
    </r>
    <r>
      <rPr>
        <sz val="9"/>
        <rFont val="Helv"/>
        <family val="0"/>
      </rPr>
      <t xml:space="preserve">:  </t>
    </r>
    <r>
      <rPr>
        <i/>
        <sz val="9"/>
        <rFont val="Helv"/>
        <family val="0"/>
      </rPr>
      <t>The Wall Street Journal</t>
    </r>
    <r>
      <rPr>
        <sz val="9"/>
        <rFont val="Helv"/>
        <family val="0"/>
      </rPr>
      <t>, September 22, 2003 p. R9)</t>
    </r>
  </si>
  <si>
    <t>Rank</t>
  </si>
  <si>
    <t>Fiscal 2002</t>
  </si>
  <si>
    <t>from 2001</t>
  </si>
  <si>
    <t>Wall-Mart Stores</t>
  </si>
  <si>
    <t>Exxon Mobil</t>
  </si>
  <si>
    <t>BP</t>
  </si>
  <si>
    <t>International Business Machines</t>
  </si>
  <si>
    <t>NTT DoCoMo</t>
  </si>
  <si>
    <t>N.A.</t>
  </si>
  <si>
    <t>Bank of America</t>
  </si>
  <si>
    <t>GlaxoSmithKline</t>
  </si>
  <si>
    <t>Merk</t>
  </si>
  <si>
    <t>Coca-Cola</t>
  </si>
  <si>
    <t>Total</t>
  </si>
  <si>
    <t>Toyota Motors</t>
  </si>
  <si>
    <t>Verizon Communications</t>
  </si>
  <si>
    <t>Nestle</t>
  </si>
  <si>
    <t>Amgen</t>
  </si>
  <si>
    <t>Altria Group</t>
  </si>
  <si>
    <t xml:space="preserve">Nokia </t>
  </si>
  <si>
    <t>Finland</t>
  </si>
  <si>
    <t>ChevronTexaco</t>
  </si>
  <si>
    <t>Eli Lilly</t>
  </si>
  <si>
    <t>SBC  Communications</t>
  </si>
  <si>
    <t>Viacom</t>
  </si>
  <si>
    <t>United Parcel Service</t>
  </si>
  <si>
    <t>AOL Time Warner</t>
  </si>
  <si>
    <t>Nippon Telegraph &amp; Telephone</t>
  </si>
  <si>
    <t>J.P. Morgan Chase</t>
  </si>
  <si>
    <t>Oracle</t>
  </si>
  <si>
    <t xml:space="preserve">AstraZeneca </t>
  </si>
  <si>
    <t>Comcast</t>
  </si>
  <si>
    <t>Hewlett-Packard</t>
  </si>
  <si>
    <t>Medtronic</t>
  </si>
  <si>
    <t>Deutche Telekom</t>
  </si>
  <si>
    <t>Wyeth</t>
  </si>
  <si>
    <t>Wachovia</t>
  </si>
  <si>
    <t>Samsung Electronics</t>
  </si>
  <si>
    <t>South Corea</t>
  </si>
  <si>
    <t>3M</t>
  </si>
  <si>
    <t xml:space="preserve">Uniliver </t>
  </si>
  <si>
    <t>Kraft Foods</t>
  </si>
  <si>
    <t>China Mobile</t>
  </si>
  <si>
    <t>Hong Kong</t>
  </si>
  <si>
    <t>Merril Lynch</t>
  </si>
  <si>
    <t>Bristol Myers Squibb</t>
  </si>
  <si>
    <t>Nissan Motor</t>
  </si>
  <si>
    <t>L'Oreal</t>
  </si>
  <si>
    <t>U.S. Bancorp</t>
  </si>
  <si>
    <t>Orange</t>
  </si>
  <si>
    <t>BNP Paribas</t>
  </si>
  <si>
    <t>Anheuser-Busch</t>
  </si>
  <si>
    <t>Lowe's</t>
  </si>
  <si>
    <t>BHP Billiton</t>
  </si>
  <si>
    <t>Australia/U.K.</t>
  </si>
  <si>
    <t>HBOS</t>
  </si>
  <si>
    <t>Cannon</t>
  </si>
  <si>
    <t>Telstra</t>
  </si>
  <si>
    <t>Goldman Sachs</t>
  </si>
  <si>
    <t>Texas Instruments</t>
  </si>
  <si>
    <t>Sanofi-Synthelabo</t>
  </si>
  <si>
    <t>Bermuda</t>
  </si>
  <si>
    <t>News Corporation</t>
  </si>
  <si>
    <t>Genentech</t>
  </si>
  <si>
    <t>Honda Motor</t>
  </si>
  <si>
    <t xml:space="preserve">Taiwan Semiconductor Mfg. </t>
  </si>
  <si>
    <t>Taiwan</t>
  </si>
  <si>
    <t xml:space="preserve">Aventis </t>
  </si>
  <si>
    <t>DaimlerChrysler</t>
  </si>
  <si>
    <t>ConocoPhillips</t>
  </si>
  <si>
    <t>United Technologies</t>
  </si>
  <si>
    <t>FY 2002 Sales</t>
  </si>
  <si>
    <t>Pct. Chge '01</t>
  </si>
  <si>
    <t>FY 2002 Profit</t>
  </si>
  <si>
    <t>Netherlands</t>
  </si>
  <si>
    <t>Mobil</t>
  </si>
  <si>
    <t>Dell Computer</t>
  </si>
  <si>
    <t>Credit Suisse Group</t>
  </si>
  <si>
    <t>BankAmerica</t>
  </si>
  <si>
    <t>Median Return On Assets, 2003</t>
  </si>
  <si>
    <t>Median Return On Sales</t>
  </si>
  <si>
    <t xml:space="preserve"> P. LeBel</t>
  </si>
  <si>
    <t>Warner-Lambert</t>
  </si>
  <si>
    <t>Daimler-Benz</t>
  </si>
  <si>
    <t>Morgan Stanley Dean Witter</t>
  </si>
  <si>
    <t>Chevron</t>
  </si>
  <si>
    <t>GTE</t>
  </si>
  <si>
    <t>American Express</t>
  </si>
  <si>
    <t>ENI</t>
  </si>
  <si>
    <t>Italy</t>
  </si>
  <si>
    <t>Ericsson</t>
  </si>
  <si>
    <t>Sweden</t>
  </si>
  <si>
    <t>Aegon</t>
  </si>
  <si>
    <t>WorldCom</t>
  </si>
  <si>
    <t>Ameritech</t>
  </si>
  <si>
    <t>Telefonica</t>
  </si>
  <si>
    <t>Spain</t>
  </si>
  <si>
    <t>McDonald's</t>
  </si>
  <si>
    <t>Compaq Computer</t>
  </si>
  <si>
    <t>Time Warner</t>
  </si>
  <si>
    <t>Boeing</t>
  </si>
  <si>
    <t>Deutsche Bank</t>
  </si>
  <si>
    <t>General Motors</t>
  </si>
  <si>
    <t>Barclays</t>
  </si>
  <si>
    <t>Diageo</t>
  </si>
  <si>
    <t>MCI Communications</t>
  </si>
  <si>
    <t>Munich Re</t>
  </si>
  <si>
    <t>Zeneca Group</t>
  </si>
  <si>
    <t>Telecom Italia Mobile</t>
  </si>
  <si>
    <t>Amoco</t>
  </si>
  <si>
    <t>Vodafone Group</t>
  </si>
  <si>
    <t>Bank One</t>
  </si>
  <si>
    <t>Telecom Italia</t>
  </si>
  <si>
    <t>Elf Aquitaine</t>
  </si>
  <si>
    <t>Allstate</t>
  </si>
  <si>
    <t>Bayer</t>
  </si>
  <si>
    <t>Germahy</t>
  </si>
  <si>
    <t>L'oreal</t>
  </si>
  <si>
    <t>AXA-UAP</t>
  </si>
  <si>
    <t>Mannesmann</t>
  </si>
  <si>
    <t>Bank of Tokyo-Mitsubishi</t>
  </si>
  <si>
    <t>Swiss Re</t>
  </si>
  <si>
    <t>Tyco International</t>
  </si>
  <si>
    <t>Chrysler</t>
  </si>
  <si>
    <t>Siemens</t>
  </si>
  <si>
    <t>Total:</t>
  </si>
  <si>
    <t>Global Sample:</t>
  </si>
  <si>
    <t>FY 1997 Sales</t>
  </si>
  <si>
    <t>Pct. Chge '97</t>
  </si>
  <si>
    <t>FY 1997 Profit</t>
  </si>
  <si>
    <t>Mean:</t>
  </si>
  <si>
    <t>Median:</t>
  </si>
  <si>
    <t>Standard Deviation:</t>
  </si>
  <si>
    <t>Coefficient of Variation:</t>
  </si>
  <si>
    <t>Market Value by Country:</t>
  </si>
  <si>
    <t>ROW</t>
  </si>
  <si>
    <t>Number:</t>
  </si>
  <si>
    <t>Country Return on Assets</t>
  </si>
  <si>
    <t>Number</t>
  </si>
  <si>
    <t>Country Return on Sales</t>
  </si>
  <si>
    <t>Global Market Shares, 1997</t>
  </si>
  <si>
    <t>Median Return on Assets, 1997</t>
  </si>
  <si>
    <t>Median Return on Sales, 1997</t>
  </si>
  <si>
    <t>The World's 100 Largest Banks</t>
  </si>
  <si>
    <r>
      <t>Source</t>
    </r>
    <r>
      <rPr>
        <sz val="9"/>
        <rFont val="Helv"/>
        <family val="0"/>
      </rPr>
      <t xml:space="preserve">:  </t>
    </r>
    <r>
      <rPr>
        <i/>
        <sz val="9"/>
        <rFont val="Helv"/>
        <family val="0"/>
      </rPr>
      <t>The Wall Street Journal</t>
    </r>
    <r>
      <rPr>
        <sz val="9"/>
        <rFont val="Helv"/>
        <family val="0"/>
      </rPr>
      <t>, September 28, 1998, p. R28</t>
    </r>
  </si>
  <si>
    <t>Capital</t>
  </si>
  <si>
    <t>Net Income</t>
  </si>
  <si>
    <t>Bank</t>
  </si>
  <si>
    <t>$U.S.millions</t>
  </si>
  <si>
    <t>United Bank of Switz.(UBS)</t>
  </si>
  <si>
    <t>Bank of Toklyo-Mitsubishi</t>
  </si>
  <si>
    <t>Industrial &amp; Comm.Bk.China</t>
  </si>
  <si>
    <t>China</t>
  </si>
  <si>
    <t>HSBC Holding</t>
  </si>
  <si>
    <t>Sumitomo Bank</t>
  </si>
  <si>
    <t>Dai-Ichi Kangyo Bank</t>
  </si>
  <si>
    <t>Sanwa Bank</t>
  </si>
  <si>
    <t>First Union</t>
  </si>
  <si>
    <t>The World's 100 Largest Public Financial Companies</t>
  </si>
  <si>
    <t>Mizuho Financial Group</t>
  </si>
  <si>
    <t>Sumitomo Mitsui Financial Group</t>
  </si>
  <si>
    <t xml:space="preserve">UBS </t>
  </si>
  <si>
    <t>Mitsubishi Tokyo Financial Group</t>
  </si>
  <si>
    <t>Deutche Bank</t>
  </si>
  <si>
    <t xml:space="preserve">J.P. Morgan Chase </t>
  </si>
  <si>
    <t xml:space="preserve">ING Group </t>
  </si>
  <si>
    <t>Bayerische Hypo Bank</t>
  </si>
  <si>
    <t>Freddie Mac</t>
  </si>
  <si>
    <t>Credit Suisse</t>
  </si>
  <si>
    <t>UFJ Holdings</t>
  </si>
  <si>
    <t>Barklays</t>
  </si>
  <si>
    <t>U.K..</t>
  </si>
  <si>
    <t>ABN Amro</t>
  </si>
  <si>
    <t xml:space="preserve">Morgan Stanley </t>
  </si>
  <si>
    <t xml:space="preserve">Societe Generale de France </t>
  </si>
  <si>
    <t>Belgium/NL</t>
  </si>
  <si>
    <t>AXA</t>
  </si>
  <si>
    <t>Merill Lynch</t>
  </si>
  <si>
    <t xml:space="preserve">Lloyds TSB Group </t>
  </si>
  <si>
    <t xml:space="preserve">Dexia </t>
  </si>
  <si>
    <t>Resona Holdings</t>
  </si>
  <si>
    <t>Grupo Santander Central Hispano</t>
  </si>
  <si>
    <t>Aviva</t>
  </si>
  <si>
    <t>Banco Bilbao Vizcaya Argentaria</t>
  </si>
  <si>
    <t>Pridential Financial</t>
  </si>
  <si>
    <t>Zurich Financial Services</t>
  </si>
  <si>
    <t xml:space="preserve">MetLife </t>
  </si>
  <si>
    <t xml:space="preserve">Washington Mutual </t>
  </si>
  <si>
    <t>Almanij</t>
  </si>
  <si>
    <t>Danske Bank</t>
  </si>
  <si>
    <t>Nordea</t>
  </si>
  <si>
    <t>Lehman Brothers</t>
  </si>
  <si>
    <t>Banca Intesa</t>
  </si>
  <si>
    <t>Denmark</t>
  </si>
  <si>
    <t>Assicurazioni Generali</t>
  </si>
  <si>
    <t>Prudential</t>
  </si>
  <si>
    <t>Royal Bank of Canada</t>
  </si>
  <si>
    <t>Eurohypo</t>
  </si>
  <si>
    <t xml:space="preserve">KBC Bank </t>
  </si>
  <si>
    <t>Shinkin Central Bank</t>
  </si>
  <si>
    <t>Unicredito Italiano</t>
  </si>
  <si>
    <t>San Paolo-IMI</t>
  </si>
  <si>
    <t>Munich Reinsurance</t>
  </si>
  <si>
    <t>FleetBoston Financial</t>
  </si>
  <si>
    <t>Bear Stearns</t>
  </si>
  <si>
    <t xml:space="preserve">Hartford Financial Services Group </t>
  </si>
  <si>
    <t>Nomura Holdings</t>
  </si>
  <si>
    <t xml:space="preserve">Canadian Imperial Bank of Commerce </t>
  </si>
  <si>
    <t>Legal &amp; General Group</t>
  </si>
  <si>
    <t>CIC de Paris</t>
  </si>
  <si>
    <t>CNP Assurances</t>
  </si>
  <si>
    <t>Kookmin Bank</t>
  </si>
  <si>
    <t xml:space="preserve">South Korea </t>
  </si>
  <si>
    <t>DePfa Deutsche Phandbriefbank</t>
  </si>
  <si>
    <t>Commonwealth Bank of Australia</t>
  </si>
  <si>
    <t>Capitalia</t>
  </si>
  <si>
    <t>Svenska Handelsbanken</t>
  </si>
  <si>
    <t>Skandinaviska Enskilda  Banken</t>
  </si>
  <si>
    <t>Natexis Banques Populaires</t>
  </si>
  <si>
    <t>Banca Monte dei Paschi di Siena</t>
  </si>
  <si>
    <t>Erste Bank</t>
  </si>
  <si>
    <t xml:space="preserve">BHW Holding </t>
  </si>
  <si>
    <t>National City</t>
  </si>
  <si>
    <t>Suntrust Banks</t>
  </si>
  <si>
    <t>Swiss Reinsurance</t>
  </si>
  <si>
    <t>Swiss Life Insurance &amp; Pension</t>
  </si>
  <si>
    <t xml:space="preserve">Standard  Chartered </t>
  </si>
  <si>
    <t>Ergo-Versicherungsgruppe</t>
  </si>
  <si>
    <t>Sun Life Financial</t>
  </si>
  <si>
    <t>Assurances Generales de France</t>
  </si>
  <si>
    <t>Foreningssparbanken</t>
  </si>
  <si>
    <t>Westpac Banking</t>
  </si>
  <si>
    <t>Mitsui Trust Holdings</t>
  </si>
  <si>
    <t>Australia &amp; New Zealand Banking Group</t>
  </si>
  <si>
    <t>John Hancock Financial Services</t>
  </si>
  <si>
    <t xml:space="preserve">Canada </t>
  </si>
  <si>
    <r>
      <t>(</t>
    </r>
    <r>
      <rPr>
        <b/>
        <sz val="9"/>
        <rFont val="Helv"/>
        <family val="0"/>
      </rPr>
      <t>Source</t>
    </r>
    <r>
      <rPr>
        <sz val="9"/>
        <rFont val="Helv"/>
        <family val="0"/>
      </rPr>
      <t xml:space="preserve">:  </t>
    </r>
    <r>
      <rPr>
        <i/>
        <sz val="9"/>
        <rFont val="Helv"/>
        <family val="0"/>
      </rPr>
      <t>The Wall Street Journal</t>
    </r>
    <r>
      <rPr>
        <sz val="9"/>
        <rFont val="Helv"/>
        <family val="0"/>
      </rPr>
      <t>, September 22, 2003 p. R10)</t>
    </r>
  </si>
  <si>
    <t>Global Sample</t>
  </si>
  <si>
    <t>Bank of Scotland</t>
  </si>
  <si>
    <t>Norwest</t>
  </si>
  <si>
    <t>Banca Monte di Sienna</t>
  </si>
  <si>
    <t>Banca di Roma</t>
  </si>
  <si>
    <t>Fleet Financial Group</t>
  </si>
  <si>
    <t>Skandinaviska Enskilda Banken</t>
  </si>
  <si>
    <t>Bank of Yokohama</t>
  </si>
  <si>
    <t>Alsk-Cger</t>
  </si>
  <si>
    <t>Australia &amp; NZ Bkg Group</t>
  </si>
  <si>
    <t>Yasuda Trust and Banking</t>
  </si>
  <si>
    <t>ROR Assets</t>
  </si>
  <si>
    <t>ROR Capital</t>
  </si>
  <si>
    <t>Asset Country Groupings</t>
  </si>
  <si>
    <t>Country Asset Grouping, 1998</t>
  </si>
  <si>
    <t>(ROW = Sweden, Spain, Belgium, Austria, Australia)</t>
  </si>
  <si>
    <t>Median Rate of Return on Assets</t>
  </si>
  <si>
    <t>Country Return on Capital</t>
  </si>
  <si>
    <t>MedianRate of Return on Capital</t>
  </si>
  <si>
    <t>© 1999</t>
  </si>
  <si>
    <t>Dr. P. LeBel</t>
  </si>
  <si>
    <t>The World's 100 Largest Public Companies</t>
  </si>
  <si>
    <r>
      <t>(</t>
    </r>
    <r>
      <rPr>
        <b/>
        <sz val="9"/>
        <rFont val="Helv"/>
        <family val="0"/>
      </rPr>
      <t>Source</t>
    </r>
    <r>
      <rPr>
        <sz val="9"/>
        <rFont val="Helv"/>
        <family val="0"/>
      </rPr>
      <t xml:space="preserve">:  </t>
    </r>
    <r>
      <rPr>
        <i/>
        <sz val="9"/>
        <rFont val="Helv"/>
        <family val="0"/>
      </rPr>
      <t>The Wall Street Journal</t>
    </r>
    <r>
      <rPr>
        <sz val="9"/>
        <rFont val="Helv"/>
        <family val="0"/>
      </rPr>
      <t>, September 28, 1998 p. R27)</t>
    </r>
  </si>
  <si>
    <t>Fiscal 1997</t>
  </si>
  <si>
    <t>Pct.Change</t>
  </si>
  <si>
    <t>ROR</t>
  </si>
  <si>
    <t>Company</t>
  </si>
  <si>
    <t>Country</t>
  </si>
  <si>
    <t>Market Value</t>
  </si>
  <si>
    <t>Sales</t>
  </si>
  <si>
    <t>from 1996</t>
  </si>
  <si>
    <t>Profit</t>
  </si>
  <si>
    <t>Assets</t>
  </si>
  <si>
    <t>$U.S. millions</t>
  </si>
  <si>
    <t>General Electric</t>
  </si>
  <si>
    <t>U.S.</t>
  </si>
  <si>
    <t>Microsoft</t>
  </si>
  <si>
    <t>Coca Cola</t>
  </si>
  <si>
    <t>Royal Dutch/Shell</t>
  </si>
  <si>
    <t>NL/U.K.</t>
  </si>
  <si>
    <t>Exxon</t>
  </si>
  <si>
    <t>Merck</t>
  </si>
  <si>
    <t>Pfizer</t>
  </si>
  <si>
    <t>Wal Mart Stores</t>
  </si>
  <si>
    <t>NipponTelegraph and Tel.</t>
  </si>
  <si>
    <t>Japan</t>
  </si>
  <si>
    <t>Intel</t>
  </si>
  <si>
    <t>Procter &amp; Gamble</t>
  </si>
  <si>
    <t>Bristol-Myers Squibb</t>
  </si>
  <si>
    <t>Lucent Technologies</t>
  </si>
  <si>
    <t>Berkshire Hathaway</t>
  </si>
  <si>
    <t>IBM</t>
  </si>
  <si>
    <t>Glaxo Wellcome</t>
  </si>
  <si>
    <t>U.K.</t>
  </si>
  <si>
    <t>Novartis</t>
  </si>
  <si>
    <t>Switzerland</t>
  </si>
  <si>
    <t>American International Group</t>
  </si>
  <si>
    <t>Johnson &amp; Johnson</t>
  </si>
  <si>
    <t>Toyota Motor</t>
  </si>
  <si>
    <t>Philip Morris</t>
  </si>
  <si>
    <t>Cisco Systems</t>
  </si>
  <si>
    <t>AT&amp;T</t>
  </si>
  <si>
    <t>Unilever Group</t>
  </si>
  <si>
    <t>British Petroleum</t>
  </si>
  <si>
    <t>DuPont</t>
  </si>
  <si>
    <t>Nestlé</t>
  </si>
  <si>
    <t>Allianz</t>
  </si>
  <si>
    <t>Germany</t>
  </si>
  <si>
    <t>UBS</t>
  </si>
  <si>
    <t>BritishTelecommunications</t>
  </si>
  <si>
    <t>Lloyds TSB Group</t>
  </si>
  <si>
    <t>Deutsche Telekom</t>
  </si>
  <si>
    <t>SBC Communications</t>
  </si>
  <si>
    <t>NationsBank</t>
  </si>
  <si>
    <t xml:space="preserve">Eli Lilly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</si>
</sst>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\ "/>
    <numFmt numFmtId="165" formatCode="0.0000"/>
    <numFmt numFmtId="166" formatCode="&quot;$&quot;#,##0.00_);\-&quot;$&quot;#,##0.00"/>
    <numFmt numFmtId="167" formatCode="0.0%"/>
    <numFmt numFmtId="168" formatCode="0.000%"/>
    <numFmt numFmtId="169" formatCode="&quot;$&quot;#,##0.0_);\(&quot;$&quot;#,##0.0\)"/>
    <numFmt numFmtId="170" formatCode="&quot;$&quot;#,##0.000_);\(&quot;$&quot;#,##0.000\)"/>
  </numFmts>
  <fonts count="3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Helv"/>
      <family val="0"/>
    </font>
    <font>
      <sz val="10"/>
      <name val="Helv"/>
      <family val="0"/>
    </font>
    <font>
      <b/>
      <sz val="12"/>
      <name val="Helv"/>
      <family val="0"/>
    </font>
    <font>
      <b/>
      <sz val="9"/>
      <name val="Helv"/>
      <family val="0"/>
    </font>
    <font>
      <sz val="9"/>
      <name val="Helv"/>
      <family val="0"/>
    </font>
    <font>
      <b/>
      <sz val="12"/>
      <name val="Geneva"/>
      <family val="0"/>
    </font>
    <font>
      <b/>
      <sz val="12"/>
      <color indexed="18"/>
      <name val="Helv"/>
      <family val="0"/>
    </font>
    <font>
      <b/>
      <sz val="10"/>
      <color indexed="8"/>
      <name val="Helv"/>
      <family val="0"/>
    </font>
    <font>
      <i/>
      <sz val="9"/>
      <name val="Helv"/>
      <family val="0"/>
    </font>
    <font>
      <b/>
      <sz val="12"/>
      <color indexed="12"/>
      <name val="Helv"/>
      <family val="0"/>
    </font>
    <font>
      <b/>
      <sz val="10"/>
      <color indexed="12"/>
      <name val="Helv"/>
      <family val="0"/>
    </font>
    <font>
      <sz val="10"/>
      <color indexed="12"/>
      <name val="Helv"/>
      <family val="0"/>
    </font>
    <font>
      <b/>
      <sz val="9"/>
      <color indexed="8"/>
      <name val="Helv"/>
      <family val="0"/>
    </font>
    <font>
      <b/>
      <sz val="8"/>
      <name val="Helv"/>
      <family val="0"/>
    </font>
    <font>
      <b/>
      <sz val="9"/>
      <color indexed="12"/>
      <name val="Helv"/>
      <family val="0"/>
    </font>
    <font>
      <b/>
      <sz val="14"/>
      <color indexed="12"/>
      <name val="Helv"/>
      <family val="0"/>
    </font>
    <font>
      <sz val="10"/>
      <color indexed="8"/>
      <name val="Geneva"/>
      <family val="0"/>
    </font>
    <font>
      <b/>
      <sz val="10"/>
      <color indexed="8"/>
      <name val="Geneva"/>
      <family val="0"/>
    </font>
    <font>
      <sz val="10"/>
      <color indexed="8"/>
      <name val="Helv"/>
      <family val="0"/>
    </font>
    <font>
      <sz val="10.25"/>
      <name val="Helv"/>
      <family val="0"/>
    </font>
    <font>
      <sz val="20"/>
      <name val="Helv"/>
      <family val="0"/>
    </font>
    <font>
      <b/>
      <sz val="10.25"/>
      <name val="Helv"/>
      <family val="0"/>
    </font>
    <font>
      <b/>
      <sz val="20.25"/>
      <name val="Helv"/>
      <family val="0"/>
    </font>
    <font>
      <sz val="12"/>
      <name val="Helv"/>
      <family val="0"/>
    </font>
    <font>
      <b/>
      <sz val="18"/>
      <name val="Helv"/>
      <family val="0"/>
    </font>
    <font>
      <sz val="10.75"/>
      <name val="Helv"/>
      <family val="0"/>
    </font>
    <font>
      <sz val="14.25"/>
      <name val="Helv"/>
      <family val="0"/>
    </font>
    <font>
      <sz val="8"/>
      <name val="Helv"/>
      <family val="0"/>
    </font>
    <font>
      <i/>
      <sz val="8"/>
      <name val="Helv"/>
      <family val="0"/>
    </font>
    <font>
      <sz val="10.5"/>
      <name val="Helv"/>
      <family val="0"/>
    </font>
    <font>
      <b/>
      <sz val="14.25"/>
      <name val="Helv"/>
      <family val="0"/>
    </font>
    <font>
      <b/>
      <sz val="10"/>
      <color indexed="18"/>
      <name val="Helv"/>
      <family val="0"/>
    </font>
    <font>
      <b/>
      <sz val="14"/>
      <color indexed="18"/>
      <name val="Helv"/>
      <family val="0"/>
    </font>
    <font>
      <sz val="11.5"/>
      <name val="Helv"/>
      <family val="0"/>
    </font>
    <font>
      <b/>
      <sz val="14.25"/>
      <color indexed="18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>
        <color indexed="10"/>
      </top>
      <bottom style="medium"/>
    </border>
    <border>
      <left>
        <color indexed="63"/>
      </left>
      <right>
        <color indexed="63"/>
      </right>
      <top style="medium">
        <color indexed="10"/>
      </top>
      <bottom style="medium"/>
    </border>
    <border>
      <left>
        <color indexed="63"/>
      </left>
      <right style="medium">
        <color indexed="10"/>
      </right>
      <top style="medium">
        <color indexed="10"/>
      </top>
      <bottom style="medium"/>
    </border>
    <border>
      <left style="medium">
        <color indexed="10"/>
      </left>
      <right style="medium"/>
      <top style="medium"/>
      <bottom>
        <color indexed="63"/>
      </bottom>
    </border>
    <border>
      <left style="medium"/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/>
      <top>
        <color indexed="63"/>
      </top>
      <bottom>
        <color indexed="63"/>
      </bottom>
    </border>
    <border>
      <left style="medium">
        <color indexed="10"/>
      </left>
      <right style="medium"/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 style="medium">
        <color indexed="10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>
        <color indexed="10"/>
      </right>
      <top style="medium">
        <color indexed="10"/>
      </top>
      <bottom style="medium"/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/>
    </border>
    <border>
      <left style="medium">
        <color indexed="10"/>
      </left>
      <right style="medium"/>
      <top style="medium">
        <color indexed="10"/>
      </top>
      <bottom style="medium"/>
    </border>
    <border>
      <left style="medium"/>
      <right>
        <color indexed="63"/>
      </right>
      <top style="medium">
        <color indexed="10"/>
      </top>
      <bottom style="medium"/>
    </border>
    <border>
      <left style="medium">
        <color indexed="8"/>
      </left>
      <right style="medium">
        <color indexed="8"/>
      </right>
      <top style="medium">
        <color indexed="10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5" fontId="5" fillId="0" borderId="0" xfId="0" applyNumberFormat="1" applyFont="1" applyAlignment="1">
      <alignment/>
    </xf>
    <xf numFmtId="5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5" fontId="7" fillId="0" borderId="0" xfId="0" applyNumberFormat="1" applyFont="1" applyAlignment="1">
      <alignment horizontal="center"/>
    </xf>
    <xf numFmtId="5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5" fontId="5" fillId="0" borderId="0" xfId="0" applyNumberFormat="1" applyFont="1" applyAlignment="1">
      <alignment horizontal="right"/>
    </xf>
    <xf numFmtId="1" fontId="4" fillId="0" borderId="0" xfId="0" applyNumberFormat="1" applyFont="1" applyBorder="1" applyAlignment="1">
      <alignment horizontal="center"/>
    </xf>
    <xf numFmtId="1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5" fontId="5" fillId="0" borderId="2" xfId="0" applyNumberFormat="1" applyFont="1" applyBorder="1" applyAlignment="1">
      <alignment/>
    </xf>
    <xf numFmtId="10" fontId="5" fillId="0" borderId="2" xfId="0" applyNumberFormat="1" applyFont="1" applyBorder="1" applyAlignment="1">
      <alignment/>
    </xf>
    <xf numFmtId="10" fontId="5" fillId="0" borderId="3" xfId="0" applyNumberFormat="1" applyFont="1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5" fontId="5" fillId="0" borderId="5" xfId="0" applyNumberFormat="1" applyFont="1" applyBorder="1" applyAlignment="1">
      <alignment/>
    </xf>
    <xf numFmtId="10" fontId="5" fillId="0" borderId="5" xfId="0" applyNumberFormat="1" applyFont="1" applyBorder="1" applyAlignment="1">
      <alignment/>
    </xf>
    <xf numFmtId="10" fontId="5" fillId="0" borderId="6" xfId="0" applyNumberFormat="1" applyFont="1" applyBorder="1" applyAlignment="1">
      <alignment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5" fontId="5" fillId="0" borderId="8" xfId="0" applyNumberFormat="1" applyFont="1" applyBorder="1" applyAlignment="1">
      <alignment/>
    </xf>
    <xf numFmtId="10" fontId="5" fillId="0" borderId="8" xfId="0" applyNumberFormat="1" applyFont="1" applyBorder="1" applyAlignment="1">
      <alignment/>
    </xf>
    <xf numFmtId="10" fontId="5" fillId="0" borderId="9" xfId="0" applyNumberFormat="1" applyFont="1" applyBorder="1" applyAlignment="1">
      <alignment/>
    </xf>
    <xf numFmtId="5" fontId="7" fillId="0" borderId="0" xfId="0" applyNumberFormat="1" applyFont="1" applyAlignment="1">
      <alignment/>
    </xf>
    <xf numFmtId="5" fontId="4" fillId="0" borderId="10" xfId="0" applyNumberFormat="1" applyFont="1" applyBorder="1" applyAlignment="1">
      <alignment/>
    </xf>
    <xf numFmtId="5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5" fontId="4" fillId="0" borderId="11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/>
    </xf>
    <xf numFmtId="10" fontId="4" fillId="0" borderId="11" xfId="0" applyNumberFormat="1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5" fillId="0" borderId="5" xfId="0" applyNumberFormat="1" applyFont="1" applyBorder="1" applyAlignment="1">
      <alignment horizontal="right"/>
    </xf>
    <xf numFmtId="10" fontId="4" fillId="0" borderId="10" xfId="0" applyNumberFormat="1" applyFont="1" applyBorder="1" applyAlignment="1">
      <alignment/>
    </xf>
    <xf numFmtId="10" fontId="4" fillId="0" borderId="12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Alignment="1">
      <alignment horizontal="right"/>
    </xf>
    <xf numFmtId="2" fontId="5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5" fontId="4" fillId="0" borderId="10" xfId="0" applyNumberFormat="1" applyFont="1" applyBorder="1" applyAlignment="1">
      <alignment horizontal="center"/>
    </xf>
    <xf numFmtId="5" fontId="4" fillId="0" borderId="11" xfId="0" applyNumberFormat="1" applyFont="1" applyBorder="1" applyAlignment="1">
      <alignment horizontal="center"/>
    </xf>
    <xf numFmtId="5" fontId="7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5" fillId="0" borderId="14" xfId="0" applyFont="1" applyBorder="1" applyAlignment="1">
      <alignment horizontal="right"/>
    </xf>
    <xf numFmtId="0" fontId="15" fillId="0" borderId="15" xfId="0" applyFont="1" applyBorder="1" applyAlignment="1">
      <alignment horizontal="right"/>
    </xf>
    <xf numFmtId="5" fontId="14" fillId="0" borderId="15" xfId="0" applyNumberFormat="1" applyFont="1" applyBorder="1" applyAlignment="1">
      <alignment horizontal="center"/>
    </xf>
    <xf numFmtId="1" fontId="15" fillId="0" borderId="16" xfId="0" applyNumberFormat="1" applyFont="1" applyBorder="1" applyAlignment="1">
      <alignment/>
    </xf>
    <xf numFmtId="0" fontId="8" fillId="0" borderId="0" xfId="0" applyFont="1" applyAlignment="1">
      <alignment horizontal="right"/>
    </xf>
    <xf numFmtId="5" fontId="8" fillId="0" borderId="0" xfId="0" applyNumberFormat="1" applyFont="1" applyAlignment="1">
      <alignment/>
    </xf>
    <xf numFmtId="5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5" fontId="15" fillId="0" borderId="14" xfId="0" applyNumberFormat="1" applyFont="1" applyBorder="1" applyAlignment="1">
      <alignment/>
    </xf>
    <xf numFmtId="5" fontId="13" fillId="0" borderId="15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0" fontId="5" fillId="0" borderId="0" xfId="0" applyFont="1" applyAlignment="1">
      <alignment horizontal="left"/>
    </xf>
    <xf numFmtId="165" fontId="4" fillId="0" borderId="0" xfId="0" applyNumberFormat="1" applyFont="1" applyBorder="1" applyAlignment="1">
      <alignment horizontal="right"/>
    </xf>
    <xf numFmtId="10" fontId="4" fillId="0" borderId="0" xfId="0" applyNumberFormat="1" applyFont="1" applyAlignment="1">
      <alignment/>
    </xf>
    <xf numFmtId="0" fontId="14" fillId="0" borderId="17" xfId="0" applyFont="1" applyBorder="1" applyAlignment="1">
      <alignment horizontal="right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5" fontId="14" fillId="0" borderId="16" xfId="0" applyNumberFormat="1" applyFont="1" applyBorder="1" applyAlignment="1">
      <alignment horizontal="center"/>
    </xf>
    <xf numFmtId="5" fontId="14" fillId="0" borderId="14" xfId="0" applyNumberFormat="1" applyFont="1" applyBorder="1" applyAlignment="1">
      <alignment horizontal="center"/>
    </xf>
    <xf numFmtId="5" fontId="18" fillId="0" borderId="15" xfId="0" applyNumberFormat="1" applyFont="1" applyBorder="1" applyAlignment="1">
      <alignment/>
    </xf>
    <xf numFmtId="1" fontId="18" fillId="0" borderId="15" xfId="0" applyNumberFormat="1" applyFont="1" applyBorder="1" applyAlignment="1">
      <alignment/>
    </xf>
    <xf numFmtId="1" fontId="18" fillId="0" borderId="16" xfId="0" applyNumberFormat="1" applyFont="1" applyBorder="1" applyAlignment="1">
      <alignment/>
    </xf>
    <xf numFmtId="0" fontId="5" fillId="0" borderId="18" xfId="0" applyFont="1" applyBorder="1" applyAlignment="1">
      <alignment horizontal="right"/>
    </xf>
    <xf numFmtId="5" fontId="5" fillId="0" borderId="18" xfId="0" applyNumberFormat="1" applyFont="1" applyBorder="1" applyAlignment="1">
      <alignment/>
    </xf>
    <xf numFmtId="166" fontId="5" fillId="0" borderId="18" xfId="0" applyNumberFormat="1" applyFont="1" applyBorder="1" applyAlignment="1">
      <alignment/>
    </xf>
    <xf numFmtId="10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 horizontal="right"/>
    </xf>
    <xf numFmtId="5" fontId="5" fillId="0" borderId="19" xfId="0" applyNumberFormat="1" applyFont="1" applyBorder="1" applyAlignment="1">
      <alignment/>
    </xf>
    <xf numFmtId="166" fontId="5" fillId="0" borderId="19" xfId="0" applyNumberFormat="1" applyFont="1" applyBorder="1" applyAlignment="1">
      <alignment/>
    </xf>
    <xf numFmtId="10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 horizontal="right"/>
    </xf>
    <xf numFmtId="5" fontId="5" fillId="0" borderId="20" xfId="0" applyNumberFormat="1" applyFont="1" applyBorder="1" applyAlignment="1">
      <alignment/>
    </xf>
    <xf numFmtId="166" fontId="5" fillId="0" borderId="20" xfId="0" applyNumberFormat="1" applyFont="1" applyBorder="1" applyAlignment="1">
      <alignment/>
    </xf>
    <xf numFmtId="10" fontId="5" fillId="0" borderId="20" xfId="0" applyNumberFormat="1" applyFont="1" applyBorder="1" applyAlignment="1">
      <alignment/>
    </xf>
    <xf numFmtId="5" fontId="18" fillId="0" borderId="14" xfId="0" applyNumberFormat="1" applyFont="1" applyBorder="1" applyAlignment="1">
      <alignment horizontal="center"/>
    </xf>
    <xf numFmtId="0" fontId="5" fillId="2" borderId="5" xfId="0" applyFont="1" applyFill="1" applyBorder="1" applyAlignment="1">
      <alignment horizontal="right"/>
    </xf>
    <xf numFmtId="5" fontId="5" fillId="2" borderId="5" xfId="0" applyNumberFormat="1" applyFont="1" applyFill="1" applyBorder="1" applyAlignment="1">
      <alignment/>
    </xf>
    <xf numFmtId="10" fontId="5" fillId="2" borderId="5" xfId="0" applyNumberFormat="1" applyFont="1" applyFill="1" applyBorder="1" applyAlignment="1">
      <alignment/>
    </xf>
    <xf numFmtId="10" fontId="5" fillId="2" borderId="6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4" fillId="2" borderId="22" xfId="0" applyFont="1" applyFill="1" applyBorder="1" applyAlignment="1">
      <alignment horizontal="right"/>
    </xf>
    <xf numFmtId="5" fontId="4" fillId="2" borderId="23" xfId="0" applyNumberFormat="1" applyFont="1" applyFill="1" applyBorder="1" applyAlignment="1">
      <alignment/>
    </xf>
    <xf numFmtId="5" fontId="4" fillId="2" borderId="24" xfId="0" applyNumberFormat="1" applyFont="1" applyFill="1" applyBorder="1" applyAlignment="1">
      <alignment/>
    </xf>
    <xf numFmtId="5" fontId="4" fillId="2" borderId="22" xfId="0" applyNumberFormat="1" applyFont="1" applyFill="1" applyBorder="1" applyAlignment="1">
      <alignment/>
    </xf>
    <xf numFmtId="0" fontId="4" fillId="0" borderId="25" xfId="0" applyFont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9" fontId="5" fillId="0" borderId="5" xfId="0" applyNumberFormat="1" applyFont="1" applyBorder="1" applyAlignment="1">
      <alignment/>
    </xf>
    <xf numFmtId="9" fontId="5" fillId="2" borderId="5" xfId="0" applyNumberFormat="1" applyFont="1" applyFill="1" applyBorder="1" applyAlignment="1">
      <alignment/>
    </xf>
    <xf numFmtId="9" fontId="5" fillId="2" borderId="5" xfId="0" applyNumberFormat="1" applyFont="1" applyFill="1" applyBorder="1" applyAlignment="1">
      <alignment horizontal="right"/>
    </xf>
    <xf numFmtId="9" fontId="5" fillId="0" borderId="8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4" fillId="2" borderId="29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5" fontId="5" fillId="2" borderId="2" xfId="0" applyNumberFormat="1" applyFont="1" applyFill="1" applyBorder="1" applyAlignment="1">
      <alignment/>
    </xf>
    <xf numFmtId="9" fontId="5" fillId="2" borderId="2" xfId="0" applyNumberFormat="1" applyFont="1" applyFill="1" applyBorder="1" applyAlignment="1">
      <alignment/>
    </xf>
    <xf numFmtId="10" fontId="5" fillId="2" borderId="2" xfId="0" applyNumberFormat="1" applyFont="1" applyFill="1" applyBorder="1" applyAlignment="1">
      <alignment/>
    </xf>
    <xf numFmtId="10" fontId="5" fillId="2" borderId="3" xfId="0" applyNumberFormat="1" applyFont="1" applyFill="1" applyBorder="1" applyAlignment="1">
      <alignment/>
    </xf>
    <xf numFmtId="0" fontId="1" fillId="2" borderId="22" xfId="0" applyFont="1" applyFill="1" applyBorder="1" applyAlignment="1">
      <alignment horizontal="center"/>
    </xf>
    <xf numFmtId="5" fontId="0" fillId="0" borderId="0" xfId="0" applyNumberFormat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9" fontId="0" fillId="0" borderId="0" xfId="19" applyAlignment="1">
      <alignment/>
    </xf>
    <xf numFmtId="10" fontId="0" fillId="0" borderId="0" xfId="19" applyNumberFormat="1" applyAlignment="1">
      <alignment/>
    </xf>
    <xf numFmtId="10" fontId="0" fillId="0" borderId="0" xfId="19" applyNumberFormat="1" applyFont="1" applyAlignment="1">
      <alignment/>
    </xf>
    <xf numFmtId="167" fontId="0" fillId="0" borderId="0" xfId="19" applyNumberFormat="1" applyAlignment="1">
      <alignment/>
    </xf>
    <xf numFmtId="0" fontId="20" fillId="0" borderId="10" xfId="0" applyFont="1" applyFill="1" applyBorder="1" applyAlignment="1">
      <alignment/>
    </xf>
    <xf numFmtId="0" fontId="11" fillId="0" borderId="3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/>
    </xf>
    <xf numFmtId="5" fontId="11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5" fontId="11" fillId="0" borderId="11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/>
    </xf>
    <xf numFmtId="0" fontId="11" fillId="0" borderId="3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5" fontId="16" fillId="0" borderId="12" xfId="0" applyNumberFormat="1" applyFont="1" applyFill="1" applyBorder="1" applyAlignment="1">
      <alignment horizontal="center"/>
    </xf>
    <xf numFmtId="1" fontId="16" fillId="0" borderId="12" xfId="0" applyNumberFormat="1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5" fontId="22" fillId="0" borderId="11" xfId="0" applyNumberFormat="1" applyFont="1" applyFill="1" applyBorder="1" applyAlignment="1">
      <alignment/>
    </xf>
    <xf numFmtId="10" fontId="22" fillId="0" borderId="11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0" fontId="22" fillId="0" borderId="33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1" fontId="22" fillId="0" borderId="10" xfId="0" applyNumberFormat="1" applyFont="1" applyFill="1" applyBorder="1" applyAlignment="1">
      <alignment/>
    </xf>
    <xf numFmtId="1" fontId="22" fillId="0" borderId="11" xfId="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5" fontId="22" fillId="0" borderId="34" xfId="0" applyNumberFormat="1" applyFont="1" applyFill="1" applyBorder="1" applyAlignment="1">
      <alignment/>
    </xf>
    <xf numFmtId="1" fontId="22" fillId="0" borderId="34" xfId="0" applyNumberFormat="1" applyFont="1" applyFill="1" applyBorder="1" applyAlignment="1">
      <alignment/>
    </xf>
    <xf numFmtId="0" fontId="21" fillId="0" borderId="35" xfId="0" applyFont="1" applyFill="1" applyBorder="1" applyAlignment="1">
      <alignment horizontal="center"/>
    </xf>
    <xf numFmtId="5" fontId="21" fillId="0" borderId="35" xfId="0" applyNumberFormat="1" applyFont="1" applyFill="1" applyBorder="1" applyAlignment="1">
      <alignment horizontal="center"/>
    </xf>
    <xf numFmtId="1" fontId="21" fillId="0" borderId="35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right"/>
    </xf>
    <xf numFmtId="0" fontId="19" fillId="0" borderId="15" xfId="0" applyFont="1" applyFill="1" applyBorder="1" applyAlignment="1">
      <alignment horizontal="right"/>
    </xf>
    <xf numFmtId="5" fontId="19" fillId="0" borderId="15" xfId="0" applyNumberFormat="1" applyFont="1" applyFill="1" applyBorder="1" applyAlignment="1">
      <alignment horizontal="center"/>
    </xf>
    <xf numFmtId="1" fontId="19" fillId="0" borderId="16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right"/>
    </xf>
    <xf numFmtId="10" fontId="5" fillId="3" borderId="5" xfId="0" applyNumberFormat="1" applyFont="1" applyFill="1" applyBorder="1" applyAlignment="1">
      <alignment/>
    </xf>
    <xf numFmtId="5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5" fontId="7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1" fontId="5" fillId="0" borderId="0" xfId="0" applyNumberFormat="1" applyFont="1" applyAlignment="1">
      <alignment horizontal="right"/>
    </xf>
    <xf numFmtId="1" fontId="11" fillId="0" borderId="10" xfId="0" applyNumberFormat="1" applyFont="1" applyFill="1" applyBorder="1" applyAlignment="1">
      <alignment horizontal="right"/>
    </xf>
    <xf numFmtId="1" fontId="11" fillId="0" borderId="11" xfId="0" applyNumberFormat="1" applyFont="1" applyFill="1" applyBorder="1" applyAlignment="1">
      <alignment horizontal="right"/>
    </xf>
    <xf numFmtId="1" fontId="11" fillId="0" borderId="12" xfId="0" applyNumberFormat="1" applyFont="1" applyFill="1" applyBorder="1" applyAlignment="1">
      <alignment horizontal="right"/>
    </xf>
    <xf numFmtId="9" fontId="5" fillId="2" borderId="2" xfId="0" applyNumberFormat="1" applyFont="1" applyFill="1" applyBorder="1" applyAlignment="1">
      <alignment horizontal="right"/>
    </xf>
    <xf numFmtId="9" fontId="5" fillId="0" borderId="5" xfId="0" applyNumberFormat="1" applyFont="1" applyBorder="1" applyAlignment="1">
      <alignment horizontal="right"/>
    </xf>
    <xf numFmtId="9" fontId="5" fillId="0" borderId="8" xfId="0" applyNumberFormat="1" applyFont="1" applyBorder="1" applyAlignment="1">
      <alignment horizontal="right"/>
    </xf>
    <xf numFmtId="1" fontId="22" fillId="0" borderId="11" xfId="0" applyNumberFormat="1" applyFont="1" applyFill="1" applyBorder="1" applyAlignment="1">
      <alignment horizontal="right"/>
    </xf>
    <xf numFmtId="5" fontId="22" fillId="0" borderId="11" xfId="0" applyNumberFormat="1" applyFont="1" applyFill="1" applyBorder="1" applyAlignment="1">
      <alignment horizontal="right"/>
    </xf>
    <xf numFmtId="1" fontId="0" fillId="0" borderId="0" xfId="0" applyNumberFormat="1" applyAlignment="1">
      <alignment horizontal="right"/>
    </xf>
    <xf numFmtId="10" fontId="22" fillId="0" borderId="11" xfId="0" applyNumberFormat="1" applyFont="1" applyFill="1" applyBorder="1" applyAlignment="1">
      <alignment horizontal="right"/>
    </xf>
    <xf numFmtId="1" fontId="21" fillId="0" borderId="35" xfId="0" applyNumberFormat="1" applyFont="1" applyFill="1" applyBorder="1" applyAlignment="1">
      <alignment horizontal="right"/>
    </xf>
    <xf numFmtId="5" fontId="16" fillId="0" borderId="36" xfId="0" applyNumberFormat="1" applyFont="1" applyFill="1" applyBorder="1" applyAlignment="1">
      <alignment horizontal="center"/>
    </xf>
    <xf numFmtId="5" fontId="16" fillId="0" borderId="37" xfId="0" applyNumberFormat="1" applyFont="1" applyFill="1" applyBorder="1" applyAlignment="1">
      <alignment horizontal="center"/>
    </xf>
    <xf numFmtId="1" fontId="16" fillId="0" borderId="37" xfId="0" applyNumberFormat="1" applyFont="1" applyFill="1" applyBorder="1" applyAlignment="1">
      <alignment horizontal="center"/>
    </xf>
    <xf numFmtId="1" fontId="16" fillId="0" borderId="38" xfId="0" applyNumberFormat="1" applyFont="1" applyFill="1" applyBorder="1" applyAlignment="1">
      <alignment horizontal="center"/>
    </xf>
    <xf numFmtId="0" fontId="11" fillId="0" borderId="39" xfId="0" applyFont="1" applyFill="1" applyBorder="1" applyAlignment="1">
      <alignment horizontal="right"/>
    </xf>
    <xf numFmtId="10" fontId="22" fillId="0" borderId="40" xfId="0" applyNumberFormat="1" applyFont="1" applyFill="1" applyBorder="1" applyAlignment="1">
      <alignment/>
    </xf>
    <xf numFmtId="0" fontId="11" fillId="0" borderId="41" xfId="0" applyFont="1" applyFill="1" applyBorder="1" applyAlignment="1">
      <alignment horizontal="right"/>
    </xf>
    <xf numFmtId="0" fontId="11" fillId="0" borderId="42" xfId="0" applyFont="1" applyFill="1" applyBorder="1" applyAlignment="1">
      <alignment horizontal="right"/>
    </xf>
    <xf numFmtId="2" fontId="22" fillId="0" borderId="43" xfId="0" applyNumberFormat="1" applyFont="1" applyFill="1" applyBorder="1" applyAlignment="1">
      <alignment/>
    </xf>
    <xf numFmtId="10" fontId="22" fillId="0" borderId="43" xfId="0" applyNumberFormat="1" applyFont="1" applyFill="1" applyBorder="1" applyAlignment="1">
      <alignment/>
    </xf>
    <xf numFmtId="10" fontId="22" fillId="0" borderId="44" xfId="0" applyNumberFormat="1" applyFont="1" applyFill="1" applyBorder="1" applyAlignment="1">
      <alignment/>
    </xf>
    <xf numFmtId="0" fontId="21" fillId="0" borderId="36" xfId="0" applyFont="1" applyFill="1" applyBorder="1" applyAlignment="1">
      <alignment horizontal="center"/>
    </xf>
    <xf numFmtId="5" fontId="21" fillId="0" borderId="36" xfId="0" applyNumberFormat="1" applyFont="1" applyFill="1" applyBorder="1" applyAlignment="1">
      <alignment horizontal="center"/>
    </xf>
    <xf numFmtId="1" fontId="21" fillId="0" borderId="36" xfId="0" applyNumberFormat="1" applyFont="1" applyFill="1" applyBorder="1" applyAlignment="1">
      <alignment horizontal="center"/>
    </xf>
    <xf numFmtId="5" fontId="21" fillId="0" borderId="36" xfId="0" applyNumberFormat="1" applyFont="1" applyFill="1" applyBorder="1" applyAlignment="1">
      <alignment horizontal="right"/>
    </xf>
    <xf numFmtId="1" fontId="21" fillId="0" borderId="45" xfId="0" applyNumberFormat="1" applyFont="1" applyFill="1" applyBorder="1" applyAlignment="1">
      <alignment horizontal="center"/>
    </xf>
    <xf numFmtId="1" fontId="22" fillId="0" borderId="40" xfId="0" applyNumberFormat="1" applyFont="1" applyFill="1" applyBorder="1" applyAlignment="1">
      <alignment/>
    </xf>
    <xf numFmtId="5" fontId="22" fillId="0" borderId="40" xfId="0" applyNumberFormat="1" applyFont="1" applyFill="1" applyBorder="1" applyAlignment="1">
      <alignment/>
    </xf>
    <xf numFmtId="165" fontId="22" fillId="0" borderId="46" xfId="0" applyNumberFormat="1" applyFont="1" applyFill="1" applyBorder="1" applyAlignment="1">
      <alignment/>
    </xf>
    <xf numFmtId="165" fontId="22" fillId="0" borderId="43" xfId="0" applyNumberFormat="1" applyFont="1" applyFill="1" applyBorder="1" applyAlignment="1">
      <alignment/>
    </xf>
    <xf numFmtId="165" fontId="22" fillId="0" borderId="43" xfId="0" applyNumberFormat="1" applyFont="1" applyFill="1" applyBorder="1" applyAlignment="1">
      <alignment horizontal="right"/>
    </xf>
    <xf numFmtId="165" fontId="22" fillId="0" borderId="44" xfId="0" applyNumberFormat="1" applyFont="1" applyFill="1" applyBorder="1" applyAlignment="1">
      <alignment/>
    </xf>
    <xf numFmtId="0" fontId="35" fillId="0" borderId="47" xfId="0" applyFont="1" applyFill="1" applyBorder="1" applyAlignment="1">
      <alignment horizontal="left"/>
    </xf>
    <xf numFmtId="0" fontId="35" fillId="0" borderId="48" xfId="0" applyFont="1" applyFill="1" applyBorder="1" applyAlignment="1">
      <alignment/>
    </xf>
    <xf numFmtId="0" fontId="35" fillId="0" borderId="14" xfId="0" applyFont="1" applyBorder="1" applyAlignment="1">
      <alignment horizontal="right"/>
    </xf>
    <xf numFmtId="0" fontId="36" fillId="0" borderId="15" xfId="0" applyFont="1" applyFill="1" applyBorder="1" applyAlignment="1">
      <alignment horizontal="right"/>
    </xf>
    <xf numFmtId="5" fontId="36" fillId="0" borderId="15" xfId="0" applyNumberFormat="1" applyFont="1" applyFill="1" applyBorder="1" applyAlignment="1">
      <alignment horizontal="center"/>
    </xf>
    <xf numFmtId="1" fontId="36" fillId="0" borderId="15" xfId="0" applyNumberFormat="1" applyFont="1" applyFill="1" applyBorder="1" applyAlignment="1">
      <alignment/>
    </xf>
    <xf numFmtId="5" fontId="35" fillId="0" borderId="16" xfId="0" applyNumberFormat="1" applyFont="1" applyBorder="1" applyAlignment="1">
      <alignment horizontal="right"/>
    </xf>
    <xf numFmtId="1" fontId="16" fillId="0" borderId="49" xfId="0" applyNumberFormat="1" applyFont="1" applyFill="1" applyBorder="1" applyAlignment="1">
      <alignment horizontal="center"/>
    </xf>
    <xf numFmtId="5" fontId="16" fillId="0" borderId="50" xfId="0" applyNumberFormat="1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5" fontId="11" fillId="0" borderId="36" xfId="0" applyNumberFormat="1" applyFont="1" applyFill="1" applyBorder="1" applyAlignment="1">
      <alignment horizontal="center"/>
    </xf>
    <xf numFmtId="1" fontId="11" fillId="0" borderId="36" xfId="0" applyNumberFormat="1" applyFont="1" applyFill="1" applyBorder="1" applyAlignment="1">
      <alignment horizontal="center"/>
    </xf>
    <xf numFmtId="5" fontId="11" fillId="0" borderId="36" xfId="0" applyNumberFormat="1" applyFont="1" applyFill="1" applyBorder="1" applyAlignment="1">
      <alignment horizontal="right"/>
    </xf>
    <xf numFmtId="1" fontId="11" fillId="0" borderId="4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035"/>
          <c:y val="0.1175"/>
          <c:w val="0.59375"/>
          <c:h val="0.8255"/>
        </c:manualLayout>
      </c:layout>
      <c:pie3DChart>
        <c:varyColors val="1"/>
        <c:ser>
          <c:idx val="0"/>
          <c:order val="0"/>
          <c:tx>
            <c:strRef>
              <c:f>Sheet1!$N$167</c:f>
              <c:strCache>
                <c:ptCount val="1"/>
                <c:pt idx="0">
                  <c:v>Global Market Shares, 1997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FFFFFF"/>
                </a:fgClr>
                <a:bgClr>
                  <a:srgbClr val="8080FF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pattFill prst="pct70">
                <a:fgClr>
                  <a:srgbClr val="FFFFFF"/>
                </a:fgClr>
                <a:bgClr>
                  <a:srgbClr val="1FB714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pattFill prst="pct50">
                <a:fgClr>
                  <a:srgbClr val="FFFFFF"/>
                </a:fgClr>
                <a:bgClr>
                  <a:srgbClr val="DD0806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pattFill prst="trellis">
                <a:fgClr>
                  <a:srgbClr val="FFFFFF"/>
                </a:fgClr>
                <a:bgClr>
                  <a:srgbClr val="A0E0E0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pattFill prst="smCheck">
                <a:fgClr>
                  <a:srgbClr val="FFFFFF"/>
                </a:fgClr>
                <a:bgClr>
                  <a:srgbClr val="600080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5"/>
            <c:spPr>
              <a:pattFill prst="dkVert">
                <a:fgClr>
                  <a:srgbClr val="FFFFFF"/>
                </a:fgClr>
                <a:bgClr>
                  <a:srgbClr val="FF8080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6"/>
            <c:spPr>
              <a:pattFill prst="ltDnDiag">
                <a:fgClr>
                  <a:srgbClr val="FFFFFF"/>
                </a:fgClr>
                <a:bgClr>
                  <a:srgbClr val="0080C0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7"/>
            <c:spPr>
              <a:pattFill prst="smGrid">
                <a:fgClr>
                  <a:srgbClr val="FFFFFF"/>
                </a:fgClr>
                <a:bgClr>
                  <a:srgbClr val="FCF305"/>
                </a:bgClr>
              </a:patt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Sheet1!$M$168:$M$175</c:f>
              <c:strCache>
                <c:ptCount val="8"/>
                <c:pt idx="0">
                  <c:v>U.S.</c:v>
                </c:pt>
                <c:pt idx="1">
                  <c:v>Japan</c:v>
                </c:pt>
                <c:pt idx="2">
                  <c:v>U.K.</c:v>
                </c:pt>
                <c:pt idx="3">
                  <c:v>Germany</c:v>
                </c:pt>
                <c:pt idx="4">
                  <c:v>Switzerland</c:v>
                </c:pt>
                <c:pt idx="5">
                  <c:v>Netherlands</c:v>
                </c:pt>
                <c:pt idx="6">
                  <c:v>France</c:v>
                </c:pt>
                <c:pt idx="7">
                  <c:v>ROW</c:v>
                </c:pt>
              </c:strCache>
            </c:strRef>
          </c:cat>
          <c:val>
            <c:numRef>
              <c:f>Sheet1!$N$168:$N$175</c:f>
              <c:numCache>
                <c:ptCount val="8"/>
                <c:pt idx="0">
                  <c:v>4927763</c:v>
                </c:pt>
                <c:pt idx="1">
                  <c:v>267454</c:v>
                </c:pt>
                <c:pt idx="2">
                  <c:v>647793</c:v>
                </c:pt>
                <c:pt idx="3">
                  <c:v>473510</c:v>
                </c:pt>
                <c:pt idx="4">
                  <c:v>430991</c:v>
                </c:pt>
                <c:pt idx="5">
                  <c:v>383728</c:v>
                </c:pt>
                <c:pt idx="6">
                  <c:v>182178</c:v>
                </c:pt>
                <c:pt idx="7">
                  <c:v>230944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</a:rPr>
              <a:t>The World's Largest 100 Public Financial Companies</a:t>
            </a:r>
          </a:p>
        </c:rich>
      </c:tx>
      <c:layout>
        <c:manualLayout>
          <c:xMode val="factor"/>
          <c:yMode val="factor"/>
          <c:x val="-0.01325"/>
          <c:y val="0.0117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3455"/>
          <c:y val="0.22225"/>
          <c:w val="0.30975"/>
          <c:h val="0.52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60">
                <a:fgClr>
                  <a:srgbClr val="0000D4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"/>
            <c:spPr>
              <a:pattFill prst="pct60">
                <a:fgClr>
                  <a:srgbClr val="DD0806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2"/>
            <c:spPr>
              <a:pattFill prst="pct60">
                <a:fgClr>
                  <a:srgbClr val="FCF305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3"/>
            <c:spPr>
              <a:pattFill prst="dkDnDiag">
                <a:fgClr>
                  <a:srgbClr val="339933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4"/>
            <c:spPr>
              <a:pattFill prst="dkUpDiag">
                <a:fgClr>
                  <a:srgbClr val="60008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5"/>
            <c:spPr>
              <a:pattFill prst="dkDnDiag">
                <a:fgClr>
                  <a:srgbClr val="6633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6"/>
            <c:spPr>
              <a:pattFill prst="dkDnDiag">
                <a:fgClr>
                  <a:srgbClr val="0080C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7"/>
            <c:spPr>
              <a:pattFill prst="pct70">
                <a:fgClr>
                  <a:srgbClr val="FCF305"/>
                </a:fgClr>
                <a:bgClr>
                  <a:srgbClr val="C0C0FF"/>
                </a:bgClr>
              </a:patt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'[1]Sheet3'!$C$144:$J$144</c:f>
              <c:strCache>
                <c:ptCount val="8"/>
                <c:pt idx="0">
                  <c:v>U.S.</c:v>
                </c:pt>
                <c:pt idx="1">
                  <c:v>ROW</c:v>
                </c:pt>
                <c:pt idx="2">
                  <c:v>U.K.</c:v>
                </c:pt>
                <c:pt idx="3">
                  <c:v>Germany</c:v>
                </c:pt>
                <c:pt idx="4">
                  <c:v>France</c:v>
                </c:pt>
                <c:pt idx="5">
                  <c:v>Japan</c:v>
                </c:pt>
                <c:pt idx="6">
                  <c:v>Canada</c:v>
                </c:pt>
                <c:pt idx="7">
                  <c:v>Italy</c:v>
                </c:pt>
              </c:strCache>
            </c:strRef>
          </c:cat>
          <c:val>
            <c:numRef>
              <c:f>'[1]Sheet3'!$C$145:$J$145</c:f>
              <c:numCache>
                <c:ptCount val="8"/>
                <c:pt idx="0">
                  <c:v>1414219</c:v>
                </c:pt>
                <c:pt idx="1">
                  <c:v>520942</c:v>
                </c:pt>
                <c:pt idx="2">
                  <c:v>421724</c:v>
                </c:pt>
                <c:pt idx="3">
                  <c:v>225903</c:v>
                </c:pt>
                <c:pt idx="4">
                  <c:v>152942</c:v>
                </c:pt>
                <c:pt idx="5">
                  <c:v>126904</c:v>
                </c:pt>
                <c:pt idx="6">
                  <c:v>114204</c:v>
                </c:pt>
                <c:pt idx="7">
                  <c:v>99150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90"/>
                </a:solidFill>
              </a:rPr>
              <a:t>Median Rate of Return on Assets, 2003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December 31, 2002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275"/>
          <c:y val="0.12925"/>
          <c:w val="0.97475"/>
          <c:h val="0.757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0000D4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'[1]Sheet3'!$H$177:$H$184</c:f>
              <c:strCache>
                <c:ptCount val="8"/>
                <c:pt idx="0">
                  <c:v>ROW</c:v>
                </c:pt>
                <c:pt idx="1">
                  <c:v>U.S.</c:v>
                </c:pt>
                <c:pt idx="2">
                  <c:v>U.K.</c:v>
                </c:pt>
                <c:pt idx="3">
                  <c:v>Canada</c:v>
                </c:pt>
                <c:pt idx="4">
                  <c:v>France</c:v>
                </c:pt>
                <c:pt idx="5">
                  <c:v>Italy</c:v>
                </c:pt>
                <c:pt idx="6">
                  <c:v>Germany</c:v>
                </c:pt>
                <c:pt idx="7">
                  <c:v>Japan</c:v>
                </c:pt>
              </c:strCache>
            </c:strRef>
          </c:cat>
          <c:val>
            <c:numRef>
              <c:f>'[1]Sheet3'!$I$177:$I$184</c:f>
              <c:numCache>
                <c:ptCount val="8"/>
                <c:pt idx="0">
                  <c:v>0.06861378964383257</c:v>
                </c:pt>
                <c:pt idx="1">
                  <c:v>0.06659960607300702</c:v>
                </c:pt>
                <c:pt idx="2">
                  <c:v>0.05329977940739487</c:v>
                </c:pt>
                <c:pt idx="3">
                  <c:v>0.048391973938592625</c:v>
                </c:pt>
                <c:pt idx="4">
                  <c:v>0.04784788350291182</c:v>
                </c:pt>
                <c:pt idx="5">
                  <c:v>0.038310207328055935</c:v>
                </c:pt>
                <c:pt idx="6">
                  <c:v>-0.07388077243718318</c:v>
                </c:pt>
                <c:pt idx="7">
                  <c:v>-0.19412231142828823</c:v>
                </c:pt>
              </c:numCache>
            </c:numRef>
          </c:val>
        </c:ser>
        <c:axId val="49717339"/>
        <c:axId val="44802868"/>
      </c:barChart>
      <c:catAx>
        <c:axId val="49717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44802868"/>
        <c:crosses val="autoZero"/>
        <c:auto val="1"/>
        <c:lblOffset val="100"/>
        <c:noMultiLvlLbl val="0"/>
      </c:catAx>
      <c:valAx>
        <c:axId val="44802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71733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1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90"/>
                </a:solidFill>
              </a:rPr>
              <a:t>Median Rate of Return on Sale</a:t>
            </a:r>
            <a:r>
              <a:rPr lang="en-US" cap="none" sz="1425" b="1" i="0" u="none" baseline="0">
                <a:solidFill>
                  <a:srgbClr val="000090"/>
                </a:solidFill>
              </a:rPr>
              <a:t>s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December 31, 2002</a:t>
            </a:r>
          </a:p>
        </c:rich>
      </c:tx>
      <c:layout>
        <c:manualLayout>
          <c:xMode val="factor"/>
          <c:yMode val="factor"/>
          <c:x val="-0.002"/>
          <c:y val="-0.0027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35"/>
          <c:y val="0.148"/>
          <c:w val="0.9325"/>
          <c:h val="0.70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60">
              <a:fgClr>
                <a:srgbClr val="0000D4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'[1]Sheet3'!$H$199:$H$206</c:f>
              <c:strCache>
                <c:ptCount val="8"/>
                <c:pt idx="0">
                  <c:v>U.S.</c:v>
                </c:pt>
                <c:pt idx="1">
                  <c:v>Canada</c:v>
                </c:pt>
                <c:pt idx="2">
                  <c:v>U.K.</c:v>
                </c:pt>
                <c:pt idx="3">
                  <c:v>ROW</c:v>
                </c:pt>
                <c:pt idx="4">
                  <c:v>Italy</c:v>
                </c:pt>
                <c:pt idx="5">
                  <c:v>France</c:v>
                </c:pt>
                <c:pt idx="6">
                  <c:v>Germany</c:v>
                </c:pt>
                <c:pt idx="7">
                  <c:v>Japan</c:v>
                </c:pt>
              </c:strCache>
            </c:strRef>
          </c:cat>
          <c:val>
            <c:numRef>
              <c:f>'[1]Sheet3'!$I$199:$I$206</c:f>
              <c:numCache>
                <c:ptCount val="8"/>
                <c:pt idx="0">
                  <c:v>0.009745460647286694</c:v>
                </c:pt>
                <c:pt idx="1">
                  <c:v>0.005500830165121026</c:v>
                </c:pt>
                <c:pt idx="2">
                  <c:v>0.005090304339067162</c:v>
                </c:pt>
                <c:pt idx="3">
                  <c:v>0.004341349996367071</c:v>
                </c:pt>
                <c:pt idx="4">
                  <c:v>0.0025562429185942387</c:v>
                </c:pt>
                <c:pt idx="5">
                  <c:v>0.002445226827436001</c:v>
                </c:pt>
                <c:pt idx="6">
                  <c:v>-0.0012848139415903344</c:v>
                </c:pt>
                <c:pt idx="7">
                  <c:v>-0.004622762966699543</c:v>
                </c:pt>
              </c:numCache>
            </c:numRef>
          </c:val>
        </c:ser>
        <c:axId val="572629"/>
        <c:axId val="5153662"/>
      </c:barChart>
      <c:catAx>
        <c:axId val="572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5153662"/>
        <c:crosses val="autoZero"/>
        <c:auto val="1"/>
        <c:lblOffset val="100"/>
        <c:noMultiLvlLbl val="0"/>
      </c:catAx>
      <c:valAx>
        <c:axId val="5153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262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425" b="1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425"/>
          <c:y val="0.16925"/>
          <c:w val="0.988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Sheet1!$P$190</c:f>
              <c:strCache>
                <c:ptCount val="1"/>
                <c:pt idx="0">
                  <c:v>Median Return on Assets, 1997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3333CC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CC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pct25">
                <a:fgClr>
                  <a:srgbClr val="FFFFFF"/>
                </a:fgClr>
                <a:bgClr>
                  <a:srgbClr val="DD0806"/>
                </a:bgClr>
              </a:pattFill>
              <a:ln w="25400">
                <a:solidFill>
                  <a:srgbClr val="000000"/>
                </a:solidFill>
              </a:ln>
            </c:spPr>
          </c:dPt>
          <c:cat>
            <c:strRef>
              <c:f>Sheet1!$O$191:$O$198</c:f>
              <c:strCache>
                <c:ptCount val="8"/>
                <c:pt idx="0">
                  <c:v>Netherlands</c:v>
                </c:pt>
                <c:pt idx="1">
                  <c:v>U.K.</c:v>
                </c:pt>
                <c:pt idx="2">
                  <c:v>U.S.</c:v>
                </c:pt>
                <c:pt idx="3">
                  <c:v>France</c:v>
                </c:pt>
                <c:pt idx="4">
                  <c:v>ROW</c:v>
                </c:pt>
                <c:pt idx="5">
                  <c:v>Germany</c:v>
                </c:pt>
                <c:pt idx="6">
                  <c:v>Switzerland</c:v>
                </c:pt>
                <c:pt idx="7">
                  <c:v>Japan</c:v>
                </c:pt>
              </c:strCache>
            </c:strRef>
          </c:cat>
          <c:val>
            <c:numRef>
              <c:f>Sheet1!$P$191:$P$198</c:f>
              <c:numCache>
                <c:ptCount val="8"/>
                <c:pt idx="0">
                  <c:v>3.75</c:v>
                </c:pt>
                <c:pt idx="1">
                  <c:v>3.37</c:v>
                </c:pt>
                <c:pt idx="2">
                  <c:v>3.32</c:v>
                </c:pt>
                <c:pt idx="3">
                  <c:v>2.97</c:v>
                </c:pt>
                <c:pt idx="4">
                  <c:v>2.9</c:v>
                </c:pt>
                <c:pt idx="5">
                  <c:v>2.34</c:v>
                </c:pt>
                <c:pt idx="6">
                  <c:v>2.23</c:v>
                </c:pt>
                <c:pt idx="7">
                  <c:v>1.68</c:v>
                </c:pt>
              </c:numCache>
            </c:numRef>
          </c:val>
        </c:ser>
        <c:axId val="40855071"/>
        <c:axId val="32151320"/>
      </c:barChart>
      <c:catAx>
        <c:axId val="40855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32151320"/>
        <c:crosses val="autoZero"/>
        <c:auto val="0"/>
        <c:lblOffset val="100"/>
        <c:noMultiLvlLbl val="0"/>
      </c:catAx>
      <c:valAx>
        <c:axId val="32151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40855071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90"/>
                </a:solidFill>
              </a:rPr>
              <a:t>The World's 100 Largest Public Companies
Country Rate of Return on Sales</a:t>
            </a:r>
            <a:r>
              <a:rPr lang="en-US" cap="none" sz="1200" b="1" i="0" u="none" baseline="0"/>
              <a:t>
</a:t>
            </a:r>
            <a:r>
              <a:rPr lang="en-US" cap="none" sz="1000" b="1" i="0" u="none" baseline="0"/>
              <a:t>12/31/97</a:t>
            </a:r>
          </a:p>
        </c:rich>
      </c:tx>
      <c:layout>
        <c:manualLayout>
          <c:xMode val="factor"/>
          <c:yMode val="factor"/>
          <c:x val="-0.00875"/>
          <c:y val="-0.01775"/>
        </c:manualLayout>
      </c:layout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725"/>
          <c:y val="0.1785"/>
          <c:w val="0.98525"/>
          <c:h val="0.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Sheet1!$P$217</c:f>
              <c:strCache>
                <c:ptCount val="1"/>
                <c:pt idx="0">
                  <c:v>Median Return on Sales, 1997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DD0806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D0806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Grid">
                <a:fgClr>
                  <a:srgbClr val="FFFFFF"/>
                </a:fgClr>
                <a:bgClr>
                  <a:srgbClr val="1FB714"/>
                </a:bgClr>
              </a:pattFill>
              <a:ln w="25400">
                <a:solidFill>
                  <a:srgbClr val="000000"/>
                </a:solidFill>
              </a:ln>
            </c:spPr>
          </c:dPt>
          <c:cat>
            <c:strRef>
              <c:f>Sheet1!$O$218:$O$225</c:f>
              <c:strCache>
                <c:ptCount val="8"/>
                <c:pt idx="0">
                  <c:v>U.S.</c:v>
                </c:pt>
                <c:pt idx="1">
                  <c:v>U.K.</c:v>
                </c:pt>
                <c:pt idx="2">
                  <c:v>ROW</c:v>
                </c:pt>
                <c:pt idx="3">
                  <c:v>Netherlands</c:v>
                </c:pt>
                <c:pt idx="4">
                  <c:v>France</c:v>
                </c:pt>
                <c:pt idx="5">
                  <c:v>Japan</c:v>
                </c:pt>
                <c:pt idx="6">
                  <c:v>Switzerland</c:v>
                </c:pt>
                <c:pt idx="7">
                  <c:v>Germany</c:v>
                </c:pt>
              </c:strCache>
            </c:strRef>
          </c:cat>
          <c:val>
            <c:numRef>
              <c:f>Sheet1!$P$218:$P$225</c:f>
              <c:numCache>
                <c:ptCount val="8"/>
                <c:pt idx="0">
                  <c:v>10.89</c:v>
                </c:pt>
                <c:pt idx="1">
                  <c:v>8.76</c:v>
                </c:pt>
                <c:pt idx="2">
                  <c:v>8.04</c:v>
                </c:pt>
                <c:pt idx="3">
                  <c:v>7.81</c:v>
                </c:pt>
                <c:pt idx="4">
                  <c:v>4.19</c:v>
                </c:pt>
                <c:pt idx="5">
                  <c:v>3.07</c:v>
                </c:pt>
                <c:pt idx="6">
                  <c:v>2.94</c:v>
                </c:pt>
                <c:pt idx="7">
                  <c:v>2.72</c:v>
                </c:pt>
              </c:numCache>
            </c:numRef>
          </c:val>
        </c:ser>
        <c:axId val="20926425"/>
        <c:axId val="54120098"/>
      </c:barChart>
      <c:catAx>
        <c:axId val="20926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54120098"/>
        <c:crosses val="autoZero"/>
        <c:auto val="0"/>
        <c:lblOffset val="100"/>
        <c:noMultiLvlLbl val="0"/>
      </c:catAx>
      <c:valAx>
        <c:axId val="541200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20926425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</a:rPr>
              <a:t>The World's 100 Largest Banks:
Market Asset Value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12/31/97</a:t>
            </a:r>
          </a:p>
        </c:rich>
      </c:tx>
      <c:layout>
        <c:manualLayout>
          <c:xMode val="factor"/>
          <c:yMode val="factor"/>
          <c:x val="-0.002"/>
          <c:y val="-0.02125"/>
        </c:manualLayout>
      </c:layout>
      <c:spPr>
        <a:ln w="25400">
          <a:solidFill>
            <a:srgbClr val="DD0806"/>
          </a:solidFill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785"/>
          <c:y val="0.211"/>
          <c:w val="0.84225"/>
          <c:h val="0.69875"/>
        </c:manualLayout>
      </c:layout>
      <c:pie3DChart>
        <c:varyColors val="1"/>
        <c:ser>
          <c:idx val="0"/>
          <c:order val="0"/>
          <c:spPr>
            <a:ln w="254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FFFFFF"/>
                </a:fgClr>
                <a:bgClr>
                  <a:srgbClr val="8080FF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pattFill prst="smGrid">
                <a:fgClr>
                  <a:srgbClr val="FFFFFF"/>
                </a:fgClr>
                <a:bgClr>
                  <a:srgbClr val="802060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pattFill prst="dkDnDiag">
                <a:fgClr>
                  <a:srgbClr val="FFFFFF"/>
                </a:fgClr>
                <a:bgClr>
                  <a:srgbClr val="DD0806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pattFill prst="dkDnDiag">
                <a:fgClr>
                  <a:srgbClr val="FFFFFF"/>
                </a:fgClr>
                <a:bgClr>
                  <a:srgbClr val="A0E0E0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pattFill prst="smCheck">
                <a:fgClr>
                  <a:srgbClr val="FFFFFF"/>
                </a:fgClr>
                <a:bgClr>
                  <a:srgbClr val="600080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5"/>
            <c:spPr>
              <a:pattFill prst="dkUpDiag">
                <a:fgClr>
                  <a:srgbClr val="FFFFFF"/>
                </a:fgClr>
                <a:bgClr>
                  <a:srgbClr val="FF8080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6"/>
            <c:spPr>
              <a:pattFill prst="smCheck">
                <a:fgClr>
                  <a:srgbClr val="FFFFFF"/>
                </a:fgClr>
                <a:bgClr>
                  <a:srgbClr val="0080C0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7"/>
            <c:spPr>
              <a:pattFill prst="dkHorz">
                <a:fgClr>
                  <a:srgbClr val="FFFFFF"/>
                </a:fgClr>
                <a:bgClr>
                  <a:srgbClr val="C0C0FF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8"/>
            <c:spPr>
              <a:pattFill prst="pct25">
                <a:fgClr>
                  <a:srgbClr val="FFFFFF"/>
                </a:fgClr>
                <a:bgClr>
                  <a:srgbClr val="000080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9"/>
            <c:spPr>
              <a:pattFill prst="trellis">
                <a:fgClr>
                  <a:srgbClr val="FFFFFF"/>
                </a:fgClr>
                <a:bgClr>
                  <a:srgbClr val="FF00FF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10"/>
            <c:spPr>
              <a:pattFill prst="pct50">
                <a:fgClr>
                  <a:srgbClr val="FFFFFF"/>
                </a:fgClr>
                <a:bgClr>
                  <a:srgbClr val="FFFF00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11"/>
            <c:spPr>
              <a:pattFill prst="dkHorz">
                <a:fgClr>
                  <a:srgbClr val="FFFFFF"/>
                </a:fgClr>
                <a:bgClr>
                  <a:srgbClr val="00FFFF"/>
                </a:bgClr>
              </a:pattFill>
              <a:ln w="254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Sheet1!$N$354:$N$365</c:f>
              <c:strCache/>
            </c:strRef>
          </c:cat>
          <c:val>
            <c:numRef>
              <c:f>Sheet1!$O$354:$O$365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</a:rPr>
              <a:t>The World's Largest 100 Banks: 
Median Rates of Return on Assets by Country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12/31/97</a:t>
            </a:r>
          </a:p>
        </c:rich>
      </c:tx>
      <c:layout>
        <c:manualLayout>
          <c:xMode val="factor"/>
          <c:yMode val="factor"/>
          <c:x val="-0.00375"/>
          <c:y val="-0.0212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5"/>
          <c:y val="0.15625"/>
          <c:w val="0.96575"/>
          <c:h val="0.755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FFFFFF"/>
              </a:fgClr>
              <a:bgClr>
                <a:srgbClr val="0000D4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D4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FFFFFF"/>
                </a:fgClr>
                <a:bgClr>
                  <a:srgbClr val="DD0806"/>
                </a:bgClr>
              </a:pattFill>
              <a:ln w="25400">
                <a:solidFill>
                  <a:srgbClr val="000000"/>
                </a:solidFill>
              </a:ln>
            </c:spPr>
          </c:dPt>
          <c:cat>
            <c:strRef>
              <c:f>Sheet1!$N$370:$N$381</c:f>
              <c:strCache/>
            </c:strRef>
          </c:cat>
          <c:val>
            <c:numRef>
              <c:f>Sheet1!$O$370:$O$381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7318835"/>
        <c:axId val="21651788"/>
      </c:barChart>
      <c:catAx>
        <c:axId val="17318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1651788"/>
        <c:crosses val="autoZero"/>
        <c:auto val="0"/>
        <c:lblOffset val="100"/>
        <c:noMultiLvlLbl val="0"/>
      </c:catAx>
      <c:valAx>
        <c:axId val="216517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17318835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</a:rPr>
              <a:t>The World's Largest 100 Banks:
Country Median Rates of Return on Capital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12/31/97</a:t>
            </a:r>
          </a:p>
        </c:rich>
      </c:tx>
      <c:layout>
        <c:manualLayout>
          <c:xMode val="factor"/>
          <c:yMode val="factor"/>
          <c:x val="-0.00175"/>
          <c:y val="-0.02025"/>
        </c:manualLayout>
      </c:layout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5"/>
          <c:y val="0.15275"/>
          <c:w val="0.9762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dkDnDiag">
              <a:fgClr>
                <a:srgbClr val="FFFFFF"/>
              </a:fgClr>
              <a:bgClr>
                <a:srgbClr val="1FB714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FB714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dkDnDiag">
                <a:fgClr>
                  <a:srgbClr val="FFFFFF"/>
                </a:fgClr>
                <a:bgClr>
                  <a:srgbClr val="DD0806"/>
                </a:bgClr>
              </a:pattFill>
              <a:ln w="25400">
                <a:solidFill>
                  <a:srgbClr val="000000"/>
                </a:solidFill>
              </a:ln>
            </c:spPr>
          </c:dPt>
          <c:cat>
            <c:strRef>
              <c:f>Sheet1!$N$384:$N$395</c:f>
              <c:strCache/>
            </c:strRef>
          </c:cat>
          <c:val>
            <c:numRef>
              <c:f>Sheet1!$O$384:$O$395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0648365"/>
        <c:axId val="8964374"/>
      </c:barChart>
      <c:catAx>
        <c:axId val="60648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8964374"/>
        <c:crosses val="autoZero"/>
        <c:auto val="0"/>
        <c:lblOffset val="100"/>
        <c:noMultiLvlLbl val="0"/>
      </c:catAx>
      <c:valAx>
        <c:axId val="896437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60648365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</a:rPr>
              <a:t>The World's Largest 100 Public Companies</a:t>
            </a:r>
          </a:p>
        </c:rich>
      </c:tx>
      <c:layout>
        <c:manualLayout>
          <c:xMode val="factor"/>
          <c:yMode val="factor"/>
          <c:x val="-0.01325"/>
          <c:y val="0.0117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33125"/>
          <c:y val="0.22175"/>
          <c:w val="0.278"/>
          <c:h val="0.6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60">
                <a:fgClr>
                  <a:srgbClr val="0000D4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"/>
            <c:spPr>
              <a:pattFill prst="pct60">
                <a:fgClr>
                  <a:srgbClr val="DD0806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2"/>
            <c:spPr>
              <a:pattFill prst="pct60">
                <a:fgClr>
                  <a:srgbClr val="FCF305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3"/>
            <c:spPr>
              <a:pattFill prst="dkDnDiag">
                <a:fgClr>
                  <a:srgbClr val="339933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4"/>
            <c:spPr>
              <a:pattFill prst="dkUpDiag">
                <a:fgClr>
                  <a:srgbClr val="60008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5"/>
            <c:spPr>
              <a:pattFill prst="dkDnDiag">
                <a:fgClr>
                  <a:srgbClr val="6633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6"/>
            <c:spPr>
              <a:pattFill prst="dkDnDiag">
                <a:fgClr>
                  <a:srgbClr val="0080C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7"/>
            <c:spPr>
              <a:pattFill prst="pct70">
                <a:fgClr>
                  <a:srgbClr val="FCF305"/>
                </a:fgClr>
                <a:bgClr>
                  <a:srgbClr val="C0C0FF"/>
                </a:bgClr>
              </a:patt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1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Sheet3!$C$161:$J$161</c:f>
              <c:strCache/>
            </c:strRef>
          </c:cat>
          <c:val>
            <c:numRef>
              <c:f>Sheet3!$C$162:$J$162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</a:rPr>
              <a:t>Median Rate of Return on Assets, 2003</a:t>
            </a:r>
            <a:r>
              <a:rPr lang="en-US" cap="none" sz="2025" b="1" i="0" u="none" baseline="0"/>
              <a:t>
</a:t>
            </a:r>
            <a:r>
              <a:rPr lang="en-US" cap="none" sz="900" b="1" i="0" u="none" baseline="0"/>
              <a:t>December 31, 2002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3"/>
          <c:y val="0.15225"/>
          <c:w val="0.97425"/>
          <c:h val="0.734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0000D4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Sheet3!$H$202:$H$209</c:f>
              <c:strCache/>
            </c:strRef>
          </c:cat>
          <c:val>
            <c:numRef>
              <c:f>Sheet3!$I$202:$I$209</c:f>
              <c:numCache/>
            </c:numRef>
          </c:val>
        </c:ser>
        <c:axId val="13570503"/>
        <c:axId val="55025664"/>
      </c:barChart>
      <c:catAx>
        <c:axId val="13570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55025664"/>
        <c:crosses val="autoZero"/>
        <c:auto val="1"/>
        <c:lblOffset val="100"/>
        <c:noMultiLvlLbl val="0"/>
      </c:catAx>
      <c:valAx>
        <c:axId val="55025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13570503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</a:rPr>
              <a:t>Median Rate of Return on Sales</a:t>
            </a:r>
            <a:r>
              <a:rPr lang="en-US" cap="none" sz="1800" b="1" i="0" u="none" baseline="0"/>
              <a:t>
</a:t>
            </a:r>
            <a:r>
              <a:rPr lang="en-US" cap="none" sz="900" b="1" i="0" u="none" baseline="0"/>
              <a:t>December 31, 2002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17025"/>
          <c:w val="0.956"/>
          <c:h val="0.68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60">
              <a:fgClr>
                <a:srgbClr val="0000D4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Sheet3!$H$224:$H$231</c:f>
              <c:strCache/>
            </c:strRef>
          </c:cat>
          <c:val>
            <c:numRef>
              <c:f>Sheet3!$I$224:$I$231</c:f>
              <c:numCache/>
            </c:numRef>
          </c:val>
        </c:ser>
        <c:axId val="25468929"/>
        <c:axId val="27893770"/>
      </c:barChart>
      <c:catAx>
        <c:axId val="2546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27893770"/>
        <c:crosses val="autoZero"/>
        <c:auto val="1"/>
        <c:lblOffset val="100"/>
        <c:noMultiLvlLbl val="0"/>
      </c:catAx>
      <c:valAx>
        <c:axId val="278937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2546892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0.3155</cdr:x>
      <cdr:y>0.01325</cdr:y>
    </cdr:from>
    <cdr:to>
      <cdr:x>0.7185</cdr:x>
      <cdr:y>0.1595</cdr:y>
    </cdr:to>
    <cdr:sp>
      <cdr:nvSpPr>
        <cdr:cNvPr id="1" name="Text 1"/>
        <cdr:cNvSpPr txBox="1">
          <a:spLocks noChangeArrowheads="1"/>
        </cdr:cNvSpPr>
      </cdr:nvSpPr>
      <cdr:spPr>
        <a:xfrm>
          <a:off x="2438400" y="47625"/>
          <a:ext cx="3124200" cy="581025"/>
        </a:xfrm>
        <a:prstGeom prst="rect">
          <a:avLst/>
        </a:prstGeom>
        <a:solidFill>
          <a:srgbClr val="FFFFFF"/>
        </a:solidFill>
        <a:ln w="23495" cmpd="sng">
          <a:solidFill>
            <a:srgbClr val="DD0806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D4"/>
              </a:solidFill>
              <a:latin typeface="Helv"/>
              <a:ea typeface="Helv"/>
              <a:cs typeface="Helv"/>
            </a:rPr>
            <a:t>The World's 100 Largest Public Companies
Global Shares by Market Value
</a:t>
          </a: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12/31/97</a:t>
          </a:r>
        </a:p>
      </cdr:txBody>
    </cdr:sp>
  </cdr:relSizeAnchor>
  <cdr:relSizeAnchor xmlns:cdr="http://schemas.openxmlformats.org/drawingml/2006/chartDrawing">
    <cdr:from>
      <cdr:x>0.0015</cdr:x>
      <cdr:y>0.95975</cdr:y>
    </cdr:from>
    <cdr:to>
      <cdr:x>0.37625</cdr:x>
      <cdr:y>1</cdr:y>
    </cdr:to>
    <cdr:sp>
      <cdr:nvSpPr>
        <cdr:cNvPr id="2" name="Text 3"/>
        <cdr:cNvSpPr txBox="1">
          <a:spLocks noChangeArrowheads="1"/>
        </cdr:cNvSpPr>
      </cdr:nvSpPr>
      <cdr:spPr>
        <a:xfrm>
          <a:off x="9525" y="3810000"/>
          <a:ext cx="2905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The Wall Street Journal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, September 28, 1998, p. R27</a:t>
          </a:r>
        </a:p>
      </cdr:txBody>
    </cdr:sp>
  </cdr:relSizeAnchor>
  <cdr:relSizeAnchor xmlns:cdr="http://schemas.openxmlformats.org/drawingml/2006/chartDrawing">
    <cdr:from>
      <cdr:x>0.31025</cdr:x>
      <cdr:y>0.84975</cdr:y>
    </cdr:from>
    <cdr:to>
      <cdr:x>0.6715</cdr:x>
      <cdr:y>0.89525</cdr:y>
    </cdr:to>
    <cdr:sp>
      <cdr:nvSpPr>
        <cdr:cNvPr id="3" name="Text 4"/>
        <cdr:cNvSpPr txBox="1">
          <a:spLocks noChangeArrowheads="1"/>
        </cdr:cNvSpPr>
      </cdr:nvSpPr>
      <cdr:spPr>
        <a:xfrm>
          <a:off x="2400300" y="3371850"/>
          <a:ext cx="2800350" cy="180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Value: 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U.S. $7,544,361 millions at official rates of exchange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0.91675</cdr:y>
    </cdr:from>
    <cdr:to>
      <cdr:x>0.615</cdr:x>
      <cdr:y>0.979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3228975"/>
          <a:ext cx="4657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The Wall Street Journal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, September 22, 2003, p. R9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0.92775</cdr:y>
    </cdr:from>
    <cdr:to>
      <cdr:x>0.01</cdr:x>
      <cdr:y>0.92775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48577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800" b="0" i="0" u="none" baseline="0">
              <a:latin typeface="Helv"/>
              <a:ea typeface="Helv"/>
              <a:cs typeface="Helv"/>
            </a:rPr>
            <a:t>:  </a:t>
          </a:r>
          <a:r>
            <a:rPr lang="en-US" cap="none" sz="800" b="0" i="1" u="none" baseline="0">
              <a:latin typeface="Helv"/>
              <a:ea typeface="Helv"/>
              <a:cs typeface="Helv"/>
            </a:rPr>
            <a:t>The Wall Street Journa</a:t>
          </a:r>
          <a:r>
            <a:rPr lang="en-US" cap="none" sz="800" b="0" i="0" u="none" baseline="0">
              <a:latin typeface="Helv"/>
              <a:ea typeface="Helv"/>
              <a:cs typeface="Helv"/>
            </a:rPr>
            <a:t>l, September 22, 2003, p. R10</a:t>
          </a:r>
        </a:p>
      </cdr:txBody>
    </cdr:sp>
  </cdr:relSizeAnchor>
  <cdr:relSizeAnchor xmlns:cdr="http://schemas.openxmlformats.org/drawingml/2006/chartDrawing">
    <cdr:from>
      <cdr:x>0.3935</cdr:x>
      <cdr:y>0.8455</cdr:y>
    </cdr:from>
    <cdr:to>
      <cdr:x>0.62225</cdr:x>
      <cdr:y>0.88175</cdr:y>
    </cdr:to>
    <cdr:sp>
      <cdr:nvSpPr>
        <cdr:cNvPr id="2" name="TextBox 2"/>
        <cdr:cNvSpPr txBox="1">
          <a:spLocks noChangeArrowheads="1"/>
        </cdr:cNvSpPr>
      </cdr:nvSpPr>
      <cdr:spPr>
        <a:xfrm>
          <a:off x="3038475" y="4429125"/>
          <a:ext cx="1771650" cy="1905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/>
            <a:t>Market Value: $3,075,988 million</a:t>
          </a:r>
        </a:p>
      </cdr:txBody>
    </cdr:sp>
  </cdr:relSizeAnchor>
  <cdr:relSizeAnchor xmlns:cdr="http://schemas.openxmlformats.org/drawingml/2006/chartDrawing">
    <cdr:from>
      <cdr:x>0.01</cdr:x>
      <cdr:y>0.9445</cdr:y>
    </cdr:from>
    <cdr:to>
      <cdr:x>0.69625</cdr:x>
      <cdr:y>0.98275</cdr:y>
    </cdr:to>
    <cdr:sp>
      <cdr:nvSpPr>
        <cdr:cNvPr id="3" name="TextBox 3"/>
        <cdr:cNvSpPr txBox="1">
          <a:spLocks noChangeArrowheads="1"/>
        </cdr:cNvSpPr>
      </cdr:nvSpPr>
      <cdr:spPr>
        <a:xfrm>
          <a:off x="76200" y="4943475"/>
          <a:ext cx="53149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The Wall Street Journa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l, September 22, 2003, p. R9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0.94775</cdr:y>
    </cdr:from>
    <cdr:to>
      <cdr:x>0.00525</cdr:x>
      <cdr:y>0.94775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41719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latin typeface="Helv"/>
              <a:ea typeface="Helv"/>
              <a:cs typeface="Helv"/>
            </a:rPr>
            <a:t>Source:  </a:t>
          </a:r>
          <a:r>
            <a:rPr lang="en-US" cap="none" sz="800" b="0" i="1" u="none" baseline="0">
              <a:latin typeface="Helv"/>
              <a:ea typeface="Helv"/>
              <a:cs typeface="Helv"/>
            </a:rPr>
            <a:t>The Wall Street Journal</a:t>
          </a:r>
          <a:r>
            <a:rPr lang="en-US" cap="none" sz="800" b="0" i="0" u="none" baseline="0">
              <a:latin typeface="Helv"/>
              <a:ea typeface="Helv"/>
              <a:cs typeface="Helv"/>
            </a:rPr>
            <a:t>, September 22, 2003, p. R10</a:t>
          </a:r>
        </a:p>
      </cdr:txBody>
    </cdr:sp>
  </cdr:relSizeAnchor>
  <cdr:relSizeAnchor xmlns:cdr="http://schemas.openxmlformats.org/drawingml/2006/chartDrawing">
    <cdr:from>
      <cdr:x>0.01275</cdr:x>
      <cdr:y>0.92175</cdr:y>
    </cdr:from>
    <cdr:to>
      <cdr:x>0.8455</cdr:x>
      <cdr:y>0.9735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4057650"/>
          <a:ext cx="64484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 The Wall Street Journal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, September 22, 2003, p. R9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0.91525</cdr:y>
    </cdr:from>
    <cdr:to>
      <cdr:x>0.00525</cdr:x>
      <cdr:y>0.91525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38004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latin typeface="Helv"/>
              <a:ea typeface="Helv"/>
              <a:cs typeface="Helv"/>
            </a:rPr>
            <a:t>Source:  </a:t>
          </a:r>
          <a:r>
            <a:rPr lang="en-US" cap="none" sz="800" b="0" i="1" u="none" baseline="0">
              <a:latin typeface="Helv"/>
              <a:ea typeface="Helv"/>
              <a:cs typeface="Helv"/>
            </a:rPr>
            <a:t>The Wall Street Journal</a:t>
          </a:r>
          <a:r>
            <a:rPr lang="en-US" cap="none" sz="800" b="0" i="0" u="none" baseline="0">
              <a:latin typeface="Helv"/>
              <a:ea typeface="Helv"/>
              <a:cs typeface="Helv"/>
            </a:rPr>
            <a:t>, September 22, 2003, p. R10</a:t>
          </a:r>
        </a:p>
      </cdr:txBody>
    </cdr:sp>
  </cdr:relSizeAnchor>
  <cdr:relSizeAnchor xmlns:cdr="http://schemas.openxmlformats.org/drawingml/2006/chartDrawing">
    <cdr:from>
      <cdr:x>0</cdr:x>
      <cdr:y>0.91425</cdr:y>
    </cdr:from>
    <cdr:to>
      <cdr:x>0.8295</cdr:x>
      <cdr:y>0.96925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800475"/>
          <a:ext cx="64389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 The Wall Street Journal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, September 22, 2003, p. R9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156</xdr:row>
      <xdr:rowOff>38100</xdr:rowOff>
    </xdr:from>
    <xdr:to>
      <xdr:col>10</xdr:col>
      <xdr:colOff>0</xdr:colOff>
      <xdr:row>191</xdr:row>
      <xdr:rowOff>47625</xdr:rowOff>
    </xdr:to>
    <xdr:graphicFrame>
      <xdr:nvGraphicFramePr>
        <xdr:cNvPr id="1" name="Chart 6"/>
        <xdr:cNvGraphicFramePr/>
      </xdr:nvGraphicFramePr>
      <xdr:xfrm>
        <a:off x="438150" y="25488900"/>
        <a:ext cx="76295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193</xdr:row>
      <xdr:rowOff>0</xdr:rowOff>
    </xdr:from>
    <xdr:to>
      <xdr:col>10</xdr:col>
      <xdr:colOff>0</xdr:colOff>
      <xdr:row>217</xdr:row>
      <xdr:rowOff>47625</xdr:rowOff>
    </xdr:to>
    <xdr:graphicFrame>
      <xdr:nvGraphicFramePr>
        <xdr:cNvPr id="2" name="Chart 7"/>
        <xdr:cNvGraphicFramePr/>
      </xdr:nvGraphicFramePr>
      <xdr:xfrm>
        <a:off x="390525" y="31461075"/>
        <a:ext cx="76771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218</xdr:row>
      <xdr:rowOff>9525</xdr:rowOff>
    </xdr:from>
    <xdr:to>
      <xdr:col>9</xdr:col>
      <xdr:colOff>581025</xdr:colOff>
      <xdr:row>239</xdr:row>
      <xdr:rowOff>133350</xdr:rowOff>
    </xdr:to>
    <xdr:graphicFrame>
      <xdr:nvGraphicFramePr>
        <xdr:cNvPr id="3" name="Chart 8"/>
        <xdr:cNvGraphicFramePr/>
      </xdr:nvGraphicFramePr>
      <xdr:xfrm>
        <a:off x="381000" y="35518725"/>
        <a:ext cx="7667625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386</xdr:row>
      <xdr:rowOff>66675</xdr:rowOff>
    </xdr:from>
    <xdr:to>
      <xdr:col>10</xdr:col>
      <xdr:colOff>66675</xdr:colOff>
      <xdr:row>418</xdr:row>
      <xdr:rowOff>123825</xdr:rowOff>
    </xdr:to>
    <xdr:graphicFrame>
      <xdr:nvGraphicFramePr>
        <xdr:cNvPr id="4" name="Chart 9"/>
        <xdr:cNvGraphicFramePr/>
      </xdr:nvGraphicFramePr>
      <xdr:xfrm>
        <a:off x="390525" y="62969775"/>
        <a:ext cx="7743825" cy="5238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419</xdr:row>
      <xdr:rowOff>9525</xdr:rowOff>
    </xdr:from>
    <xdr:to>
      <xdr:col>10</xdr:col>
      <xdr:colOff>76200</xdr:colOff>
      <xdr:row>446</xdr:row>
      <xdr:rowOff>47625</xdr:rowOff>
    </xdr:to>
    <xdr:graphicFrame>
      <xdr:nvGraphicFramePr>
        <xdr:cNvPr id="5" name="Chart 10"/>
        <xdr:cNvGraphicFramePr/>
      </xdr:nvGraphicFramePr>
      <xdr:xfrm>
        <a:off x="400050" y="68256150"/>
        <a:ext cx="7743825" cy="4410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446</xdr:row>
      <xdr:rowOff>76200</xdr:rowOff>
    </xdr:from>
    <xdr:to>
      <xdr:col>10</xdr:col>
      <xdr:colOff>76200</xdr:colOff>
      <xdr:row>472</xdr:row>
      <xdr:rowOff>28575</xdr:rowOff>
    </xdr:to>
    <xdr:graphicFrame>
      <xdr:nvGraphicFramePr>
        <xdr:cNvPr id="6" name="Chart 11"/>
        <xdr:cNvGraphicFramePr/>
      </xdr:nvGraphicFramePr>
      <xdr:xfrm>
        <a:off x="381000" y="72694800"/>
        <a:ext cx="7762875" cy="4162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0.016</cdr:y>
    </cdr:from>
    <cdr:to>
      <cdr:x>0.79</cdr:x>
      <cdr:y>0.17075</cdr:y>
    </cdr:to>
    <cdr:sp>
      <cdr:nvSpPr>
        <cdr:cNvPr id="1" name="Text 1"/>
        <cdr:cNvSpPr txBox="1">
          <a:spLocks noChangeArrowheads="1"/>
        </cdr:cNvSpPr>
      </cdr:nvSpPr>
      <cdr:spPr>
        <a:xfrm>
          <a:off x="2009775" y="57150"/>
          <a:ext cx="4105275" cy="619125"/>
        </a:xfrm>
        <a:prstGeom prst="rect">
          <a:avLst/>
        </a:prstGeom>
        <a:solidFill>
          <a:srgbClr val="FFFFFF"/>
        </a:solidFill>
        <a:ln w="23495" cmpd="sng">
          <a:solidFill>
            <a:srgbClr val="DD0806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90"/>
              </a:solidFill>
              <a:latin typeface="Helv"/>
              <a:ea typeface="Helv"/>
              <a:cs typeface="Helv"/>
            </a:rPr>
            <a:t>The World's 100 Largest Public Companies
Country Rate of Return on Assets</a:t>
          </a:r>
          <a:r>
            <a:rPr lang="en-US" cap="none" sz="1200" b="1" i="0" u="none" baseline="0">
              <a:latin typeface="Geneva"/>
              <a:ea typeface="Geneva"/>
              <a:cs typeface="Geneva"/>
            </a:rPr>
            <a:t>
</a:t>
          </a:r>
          <a:r>
            <a:rPr lang="en-US" cap="none" sz="1000" b="1" i="0" u="none" baseline="0">
              <a:latin typeface="Helv"/>
              <a:ea typeface="Helv"/>
              <a:cs typeface="Helv"/>
            </a:rPr>
            <a:t>12/31/97</a:t>
          </a:r>
          <a:r>
            <a:rPr lang="en-US" cap="none" sz="1200" b="1" i="0" u="none" baseline="0">
              <a:latin typeface="Geneva"/>
              <a:ea typeface="Geneva"/>
              <a:cs typeface="Geneva"/>
            </a:rPr>
            <a:t>
</a:t>
          </a:r>
        </a:p>
      </cdr:txBody>
    </cdr:sp>
  </cdr:relSizeAnchor>
  <cdr:relSizeAnchor xmlns:cdr="http://schemas.openxmlformats.org/drawingml/2006/chartDrawing">
    <cdr:from>
      <cdr:x>0.013</cdr:x>
      <cdr:y>0.957</cdr:y>
    </cdr:from>
    <cdr:to>
      <cdr:x>0.489</cdr:x>
      <cdr:y>1</cdr:y>
    </cdr:to>
    <cdr:sp>
      <cdr:nvSpPr>
        <cdr:cNvPr id="2" name="Text 3"/>
        <cdr:cNvSpPr txBox="1">
          <a:spLocks noChangeArrowheads="1"/>
        </cdr:cNvSpPr>
      </cdr:nvSpPr>
      <cdr:spPr>
        <a:xfrm>
          <a:off x="95250" y="3819525"/>
          <a:ext cx="3686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 The Wall Street Journal,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 September 28, 1998, p. R27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0.03475</cdr:x>
      <cdr:y>0.9715</cdr:y>
    </cdr:from>
    <cdr:to>
      <cdr:x>0.47825</cdr:x>
      <cdr:y>1</cdr:y>
    </cdr:to>
    <cdr:sp>
      <cdr:nvSpPr>
        <cdr:cNvPr id="1" name="Text 3"/>
        <cdr:cNvSpPr txBox="1">
          <a:spLocks noChangeArrowheads="1"/>
        </cdr:cNvSpPr>
      </cdr:nvSpPr>
      <cdr:spPr>
        <a:xfrm>
          <a:off x="266700" y="4057650"/>
          <a:ext cx="34385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The Wall Street Journal,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 September 28, 1998, p. R27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0.952</cdr:y>
    </cdr:from>
    <cdr:to>
      <cdr:x>0.47625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19050" y="3886200"/>
          <a:ext cx="2886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 The Wall Street Journal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, September 28, 1998, p. r28</a:t>
          </a:r>
        </a:p>
      </cdr:txBody>
    </cdr:sp>
  </cdr:relSizeAnchor>
  <cdr:relSizeAnchor xmlns:cdr="http://schemas.openxmlformats.org/drawingml/2006/chartDrawing">
    <cdr:from>
      <cdr:x>0.32125</cdr:x>
      <cdr:y>0.89375</cdr:y>
    </cdr:from>
    <cdr:to>
      <cdr:x>0.574</cdr:x>
      <cdr:y>0.94025</cdr:y>
    </cdr:to>
    <cdr:sp>
      <cdr:nvSpPr>
        <cdr:cNvPr id="2" name="Text 2"/>
        <cdr:cNvSpPr txBox="1">
          <a:spLocks noChangeArrowheads="1"/>
        </cdr:cNvSpPr>
      </cdr:nvSpPr>
      <cdr:spPr>
        <a:xfrm>
          <a:off x="1952625" y="3648075"/>
          <a:ext cx="1543050" cy="1905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Value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$21,922,064 million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0.96475</cdr:y>
    </cdr:from>
    <cdr:to>
      <cdr:x>0.4795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19050" y="4143375"/>
          <a:ext cx="2886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 The Wall Street Journal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, September 28, 1998, p. r28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</cdr:x>
      <cdr:y>0.94525</cdr:y>
    </cdr:from>
    <cdr:to>
      <cdr:x>0.51575</cdr:x>
      <cdr:y>0.994</cdr:y>
    </cdr:to>
    <cdr:sp>
      <cdr:nvSpPr>
        <cdr:cNvPr id="1" name="Text 1"/>
        <cdr:cNvSpPr txBox="1">
          <a:spLocks noChangeArrowheads="1"/>
        </cdr:cNvSpPr>
      </cdr:nvSpPr>
      <cdr:spPr>
        <a:xfrm>
          <a:off x="238125" y="4057650"/>
          <a:ext cx="2886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 The Wall Street Journa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l, September 28, 1998, p. r28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158</xdr:row>
      <xdr:rowOff>104775</xdr:rowOff>
    </xdr:from>
    <xdr:to>
      <xdr:col>9</xdr:col>
      <xdr:colOff>552450</xdr:colOff>
      <xdr:row>183</xdr:row>
      <xdr:rowOff>114300</xdr:rowOff>
    </xdr:to>
    <xdr:graphicFrame>
      <xdr:nvGraphicFramePr>
        <xdr:cNvPr id="1" name="Chart 1"/>
        <xdr:cNvGraphicFramePr/>
      </xdr:nvGraphicFramePr>
      <xdr:xfrm>
        <a:off x="314325" y="24612600"/>
        <a:ext cx="77533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184</xdr:row>
      <xdr:rowOff>57150</xdr:rowOff>
    </xdr:from>
    <xdr:to>
      <xdr:col>9</xdr:col>
      <xdr:colOff>542925</xdr:colOff>
      <xdr:row>209</xdr:row>
      <xdr:rowOff>38100</xdr:rowOff>
    </xdr:to>
    <xdr:graphicFrame>
      <xdr:nvGraphicFramePr>
        <xdr:cNvPr id="2" name="Chart 2"/>
        <xdr:cNvGraphicFramePr/>
      </xdr:nvGraphicFramePr>
      <xdr:xfrm>
        <a:off x="314325" y="28651200"/>
        <a:ext cx="7743825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209</xdr:row>
      <xdr:rowOff>114300</xdr:rowOff>
    </xdr:from>
    <xdr:to>
      <xdr:col>9</xdr:col>
      <xdr:colOff>552450</xdr:colOff>
      <xdr:row>235</xdr:row>
      <xdr:rowOff>85725</xdr:rowOff>
    </xdr:to>
    <xdr:graphicFrame>
      <xdr:nvGraphicFramePr>
        <xdr:cNvPr id="3" name="Chart 3"/>
        <xdr:cNvGraphicFramePr/>
      </xdr:nvGraphicFramePr>
      <xdr:xfrm>
        <a:off x="314325" y="32727900"/>
        <a:ext cx="7753350" cy="4181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609600</xdr:colOff>
      <xdr:row>395</xdr:row>
      <xdr:rowOff>123825</xdr:rowOff>
    </xdr:from>
    <xdr:to>
      <xdr:col>8</xdr:col>
      <xdr:colOff>247650</xdr:colOff>
      <xdr:row>421</xdr:row>
      <xdr:rowOff>0</xdr:rowOff>
    </xdr:to>
    <xdr:graphicFrame>
      <xdr:nvGraphicFramePr>
        <xdr:cNvPr id="4" name="Chart 7"/>
        <xdr:cNvGraphicFramePr/>
      </xdr:nvGraphicFramePr>
      <xdr:xfrm>
        <a:off x="923925" y="61760100"/>
        <a:ext cx="6105525" cy="4086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628650</xdr:colOff>
      <xdr:row>421</xdr:row>
      <xdr:rowOff>104775</xdr:rowOff>
    </xdr:from>
    <xdr:to>
      <xdr:col>8</xdr:col>
      <xdr:colOff>228600</xdr:colOff>
      <xdr:row>448</xdr:row>
      <xdr:rowOff>95250</xdr:rowOff>
    </xdr:to>
    <xdr:graphicFrame>
      <xdr:nvGraphicFramePr>
        <xdr:cNvPr id="5" name="Chart 8"/>
        <xdr:cNvGraphicFramePr/>
      </xdr:nvGraphicFramePr>
      <xdr:xfrm>
        <a:off x="942975" y="65951100"/>
        <a:ext cx="6067425" cy="4295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619125</xdr:colOff>
      <xdr:row>449</xdr:row>
      <xdr:rowOff>0</xdr:rowOff>
    </xdr:from>
    <xdr:to>
      <xdr:col>8</xdr:col>
      <xdr:colOff>219075</xdr:colOff>
      <xdr:row>475</xdr:row>
      <xdr:rowOff>85725</xdr:rowOff>
    </xdr:to>
    <xdr:graphicFrame>
      <xdr:nvGraphicFramePr>
        <xdr:cNvPr id="6" name="Chart 9"/>
        <xdr:cNvGraphicFramePr/>
      </xdr:nvGraphicFramePr>
      <xdr:xfrm>
        <a:off x="933450" y="70313550"/>
        <a:ext cx="6067425" cy="4295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0.91625</cdr:y>
    </cdr:from>
    <cdr:to>
      <cdr:x>0.70575</cdr:x>
      <cdr:y>0.95125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5210175"/>
          <a:ext cx="53054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The Wall Street Journa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l, September 22, 2003, p. R9</a:t>
          </a:r>
        </a:p>
      </cdr:txBody>
    </cdr:sp>
  </cdr:relSizeAnchor>
  <cdr:relSizeAnchor xmlns:cdr="http://schemas.openxmlformats.org/drawingml/2006/chartDrawing">
    <cdr:from>
      <cdr:x>0.356</cdr:x>
      <cdr:y>0.798</cdr:y>
    </cdr:from>
    <cdr:to>
      <cdr:x>0.5795</cdr:x>
      <cdr:y>0.833</cdr:y>
    </cdr:to>
    <cdr:sp>
      <cdr:nvSpPr>
        <cdr:cNvPr id="2" name="TextBox 2"/>
        <cdr:cNvSpPr txBox="1">
          <a:spLocks noChangeArrowheads="1"/>
        </cdr:cNvSpPr>
      </cdr:nvSpPr>
      <cdr:spPr>
        <a:xfrm>
          <a:off x="2714625" y="4543425"/>
          <a:ext cx="1704975" cy="2000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/>
            <a:t>Market Value: $8,193,156 million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0.935</cdr:y>
    </cdr:from>
    <cdr:to>
      <cdr:x>0.6815</cdr:x>
      <cdr:y>0.9835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3676650"/>
          <a:ext cx="5200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 The Wall Street Journal,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 September 22, 2003, p. R9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neHndredLgstFinInsts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44">
          <cell r="C144" t="str">
            <v>U.S.</v>
          </cell>
          <cell r="D144" t="str">
            <v>ROW</v>
          </cell>
          <cell r="E144" t="str">
            <v>U.K.</v>
          </cell>
          <cell r="F144" t="str">
            <v>Germany</v>
          </cell>
          <cell r="G144" t="str">
            <v>France</v>
          </cell>
          <cell r="H144" t="str">
            <v>Japan</v>
          </cell>
          <cell r="I144" t="str">
            <v>Canada</v>
          </cell>
          <cell r="J144" t="str">
            <v>Italy</v>
          </cell>
        </row>
        <row r="145">
          <cell r="C145">
            <v>1414219</v>
          </cell>
          <cell r="D145">
            <v>520942</v>
          </cell>
          <cell r="E145">
            <v>421724</v>
          </cell>
          <cell r="F145">
            <v>225903</v>
          </cell>
          <cell r="G145">
            <v>152942</v>
          </cell>
          <cell r="H145">
            <v>126904</v>
          </cell>
          <cell r="I145">
            <v>114204</v>
          </cell>
          <cell r="J145">
            <v>99150</v>
          </cell>
        </row>
        <row r="177">
          <cell r="H177" t="str">
            <v>ROW</v>
          </cell>
          <cell r="I177">
            <v>0.06861378964383257</v>
          </cell>
        </row>
        <row r="178">
          <cell r="H178" t="str">
            <v>U.S.</v>
          </cell>
          <cell r="I178">
            <v>0.06659960607300702</v>
          </cell>
        </row>
        <row r="179">
          <cell r="H179" t="str">
            <v>U.K.</v>
          </cell>
          <cell r="I179">
            <v>0.05329977940739487</v>
          </cell>
        </row>
        <row r="180">
          <cell r="H180" t="str">
            <v>Canada</v>
          </cell>
          <cell r="I180">
            <v>0.048391973938592625</v>
          </cell>
        </row>
        <row r="181">
          <cell r="H181" t="str">
            <v>France</v>
          </cell>
          <cell r="I181">
            <v>0.04784788350291182</v>
          </cell>
        </row>
        <row r="182">
          <cell r="H182" t="str">
            <v>Italy</v>
          </cell>
          <cell r="I182">
            <v>0.038310207328055935</v>
          </cell>
        </row>
        <row r="183">
          <cell r="H183" t="str">
            <v>Germany</v>
          </cell>
          <cell r="I183">
            <v>-0.07388077243718318</v>
          </cell>
        </row>
        <row r="184">
          <cell r="H184" t="str">
            <v>Japan</v>
          </cell>
          <cell r="I184">
            <v>-0.19412231142828823</v>
          </cell>
        </row>
        <row r="199">
          <cell r="H199" t="str">
            <v>U.S.</v>
          </cell>
          <cell r="I199">
            <v>0.009745460647286694</v>
          </cell>
        </row>
        <row r="200">
          <cell r="H200" t="str">
            <v>Canada</v>
          </cell>
          <cell r="I200">
            <v>0.005500830165121026</v>
          </cell>
        </row>
        <row r="201">
          <cell r="H201" t="str">
            <v>U.K.</v>
          </cell>
          <cell r="I201">
            <v>0.005090304339067162</v>
          </cell>
        </row>
        <row r="202">
          <cell r="H202" t="str">
            <v>ROW</v>
          </cell>
          <cell r="I202">
            <v>0.004341349996367071</v>
          </cell>
        </row>
        <row r="203">
          <cell r="H203" t="str">
            <v>Italy</v>
          </cell>
          <cell r="I203">
            <v>0.0025562429185942387</v>
          </cell>
        </row>
        <row r="204">
          <cell r="H204" t="str">
            <v>France</v>
          </cell>
          <cell r="I204">
            <v>0.002445226827436001</v>
          </cell>
        </row>
        <row r="205">
          <cell r="H205" t="str">
            <v>Germany</v>
          </cell>
          <cell r="I205">
            <v>-0.0012848139415903344</v>
          </cell>
        </row>
        <row r="206">
          <cell r="H206" t="str">
            <v>Japan</v>
          </cell>
          <cell r="I206">
            <v>-0.004622762966699543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3"/>
  <sheetViews>
    <sheetView workbookViewId="0" topLeftCell="A1">
      <selection activeCell="G129" sqref="G129"/>
    </sheetView>
  </sheetViews>
  <sheetFormatPr defaultColWidth="11.00390625" defaultRowHeight="12.75"/>
  <cols>
    <col min="1" max="1" width="4.125" style="5" customWidth="1"/>
    <col min="2" max="2" width="20.375" style="3" customWidth="1"/>
    <col min="3" max="3" width="10.75390625" style="3" customWidth="1"/>
    <col min="4" max="5" width="10.75390625" style="7" customWidth="1"/>
    <col min="6" max="6" width="10.75390625" style="9" customWidth="1"/>
    <col min="7" max="7" width="10.75390625" style="7" customWidth="1"/>
    <col min="8" max="8" width="10.75390625" style="9" customWidth="1"/>
    <col min="9" max="9" width="9.625" style="1" customWidth="1"/>
    <col min="10" max="10" width="9.125" style="1" customWidth="1"/>
    <col min="11" max="11" width="2.25390625" style="1" customWidth="1"/>
    <col min="12" max="12" width="3.875" style="1" customWidth="1"/>
    <col min="13" max="16384" width="10.75390625" style="1" customWidth="1"/>
  </cols>
  <sheetData>
    <row r="1" spans="4:9" ht="12.75" thickBot="1">
      <c r="D1" s="3"/>
      <c r="F1" s="7"/>
      <c r="G1" s="9"/>
      <c r="H1" s="8"/>
      <c r="I1" s="9"/>
    </row>
    <row r="2" spans="3:9" ht="13.5" customHeight="1" thickBot="1">
      <c r="C2" s="66"/>
      <c r="D2" s="67"/>
      <c r="E2" s="75" t="s">
        <v>368</v>
      </c>
      <c r="F2" s="3"/>
      <c r="G2" s="69"/>
      <c r="H2" s="7"/>
      <c r="I2" s="9"/>
    </row>
    <row r="3" spans="2:10" ht="12">
      <c r="B3" s="78" t="s">
        <v>366</v>
      </c>
      <c r="C3" s="70"/>
      <c r="D3" s="71"/>
      <c r="E3" s="72" t="s">
        <v>369</v>
      </c>
      <c r="F3" s="73"/>
      <c r="G3" s="71"/>
      <c r="H3" s="7"/>
      <c r="I3" s="9"/>
      <c r="J3" s="8" t="s">
        <v>367</v>
      </c>
    </row>
    <row r="4" ht="12.75" thickBot="1"/>
    <row r="5" spans="1:11" ht="12">
      <c r="A5" s="6"/>
      <c r="B5" s="39"/>
      <c r="C5" s="39"/>
      <c r="D5" s="58"/>
      <c r="E5" s="58" t="s">
        <v>370</v>
      </c>
      <c r="F5" s="61" t="s">
        <v>371</v>
      </c>
      <c r="G5" s="58" t="s">
        <v>370</v>
      </c>
      <c r="H5" s="61" t="s">
        <v>371</v>
      </c>
      <c r="I5" s="65" t="s">
        <v>372</v>
      </c>
      <c r="J5" s="65" t="s">
        <v>372</v>
      </c>
      <c r="K5" s="2"/>
    </row>
    <row r="6" spans="1:11" ht="12">
      <c r="A6" s="6"/>
      <c r="B6" s="56" t="s">
        <v>373</v>
      </c>
      <c r="C6" s="56" t="s">
        <v>374</v>
      </c>
      <c r="D6" s="59" t="s">
        <v>375</v>
      </c>
      <c r="E6" s="59" t="s">
        <v>376</v>
      </c>
      <c r="F6" s="62" t="s">
        <v>377</v>
      </c>
      <c r="G6" s="59" t="s">
        <v>378</v>
      </c>
      <c r="H6" s="62" t="s">
        <v>377</v>
      </c>
      <c r="I6" s="56" t="s">
        <v>379</v>
      </c>
      <c r="J6" s="56" t="s">
        <v>376</v>
      </c>
      <c r="K6" s="2"/>
    </row>
    <row r="7" spans="1:10" s="2" customFormat="1" ht="12.75" thickBot="1">
      <c r="A7" s="6"/>
      <c r="B7" s="57"/>
      <c r="C7" s="57"/>
      <c r="D7" s="60" t="s">
        <v>380</v>
      </c>
      <c r="E7" s="60" t="s">
        <v>380</v>
      </c>
      <c r="F7" s="63"/>
      <c r="G7" s="60" t="s">
        <v>380</v>
      </c>
      <c r="H7" s="64"/>
      <c r="I7" s="57"/>
      <c r="J7" s="57"/>
    </row>
    <row r="8" spans="1:11" s="2" customFormat="1" ht="12">
      <c r="A8" s="5">
        <v>1</v>
      </c>
      <c r="B8" s="17" t="s">
        <v>381</v>
      </c>
      <c r="C8" s="18" t="s">
        <v>382</v>
      </c>
      <c r="D8" s="19">
        <v>296073</v>
      </c>
      <c r="E8" s="19">
        <v>90840</v>
      </c>
      <c r="F8" s="20">
        <v>0.15</v>
      </c>
      <c r="G8" s="19">
        <v>8203</v>
      </c>
      <c r="H8" s="20">
        <v>0.13</v>
      </c>
      <c r="I8" s="20">
        <f aca="true" t="shared" si="0" ref="I8:I39">G8/D8</f>
        <v>0.027706004937971377</v>
      </c>
      <c r="J8" s="21">
        <f aca="true" t="shared" si="1" ref="J8:J39">G8/E8</f>
        <v>0.09030162923822105</v>
      </c>
      <c r="K8" s="1"/>
    </row>
    <row r="9" spans="1:11" s="2" customFormat="1" ht="12">
      <c r="A9" s="5">
        <v>2</v>
      </c>
      <c r="B9" s="22" t="s">
        <v>383</v>
      </c>
      <c r="C9" s="23" t="s">
        <v>382</v>
      </c>
      <c r="D9" s="24">
        <v>267044</v>
      </c>
      <c r="E9" s="24">
        <v>14484</v>
      </c>
      <c r="F9" s="25">
        <v>0.28</v>
      </c>
      <c r="G9" s="24">
        <v>4490</v>
      </c>
      <c r="H9" s="25">
        <v>0.3</v>
      </c>
      <c r="I9" s="25">
        <f t="shared" si="0"/>
        <v>0.016813708602327705</v>
      </c>
      <c r="J9" s="26">
        <f t="shared" si="1"/>
        <v>0.3099972383319525</v>
      </c>
      <c r="K9" s="1"/>
    </row>
    <row r="10" spans="1:10" ht="12">
      <c r="A10" s="5">
        <v>3</v>
      </c>
      <c r="B10" s="22" t="s">
        <v>384</v>
      </c>
      <c r="C10" s="23" t="s">
        <v>382</v>
      </c>
      <c r="D10" s="24">
        <v>211129</v>
      </c>
      <c r="E10" s="24">
        <v>18868</v>
      </c>
      <c r="F10" s="25">
        <v>0.02</v>
      </c>
      <c r="G10" s="24">
        <v>4129</v>
      </c>
      <c r="H10" s="25">
        <v>0.18</v>
      </c>
      <c r="I10" s="25">
        <f t="shared" si="0"/>
        <v>0.01955676387421908</v>
      </c>
      <c r="J10" s="26">
        <f t="shared" si="1"/>
        <v>0.21883612465550137</v>
      </c>
    </row>
    <row r="11" spans="1:10" ht="12">
      <c r="A11" s="5">
        <v>4</v>
      </c>
      <c r="B11" s="22" t="s">
        <v>385</v>
      </c>
      <c r="C11" s="23" t="s">
        <v>386</v>
      </c>
      <c r="D11" s="24">
        <v>187763</v>
      </c>
      <c r="E11" s="24">
        <v>171657</v>
      </c>
      <c r="F11" s="25">
        <v>0</v>
      </c>
      <c r="G11" s="24">
        <v>7753</v>
      </c>
      <c r="H11" s="25">
        <v>-0.13</v>
      </c>
      <c r="I11" s="25">
        <f t="shared" si="0"/>
        <v>0.04129141524155451</v>
      </c>
      <c r="J11" s="26">
        <f t="shared" si="1"/>
        <v>0.045165650104568994</v>
      </c>
    </row>
    <row r="12" spans="1:10" ht="12">
      <c r="A12" s="5">
        <v>5</v>
      </c>
      <c r="B12" s="22" t="s">
        <v>387</v>
      </c>
      <c r="C12" s="23" t="s">
        <v>382</v>
      </c>
      <c r="D12" s="24">
        <v>174640</v>
      </c>
      <c r="E12" s="24">
        <v>120279</v>
      </c>
      <c r="F12" s="25">
        <v>0.03</v>
      </c>
      <c r="G12" s="24">
        <v>8460</v>
      </c>
      <c r="H12" s="25">
        <v>0.13</v>
      </c>
      <c r="I12" s="25">
        <f t="shared" si="0"/>
        <v>0.04844251030691708</v>
      </c>
      <c r="J12" s="26">
        <f t="shared" si="1"/>
        <v>0.07033646771256828</v>
      </c>
    </row>
    <row r="13" spans="1:10" ht="12">
      <c r="A13" s="5">
        <v>6</v>
      </c>
      <c r="B13" s="22" t="s">
        <v>388</v>
      </c>
      <c r="C13" s="23" t="s">
        <v>382</v>
      </c>
      <c r="D13" s="24">
        <v>159866</v>
      </c>
      <c r="E13" s="24">
        <v>23637</v>
      </c>
      <c r="F13" s="25">
        <v>0.19</v>
      </c>
      <c r="G13" s="24">
        <v>4614</v>
      </c>
      <c r="H13" s="25">
        <v>0.19</v>
      </c>
      <c r="I13" s="25">
        <f t="shared" si="0"/>
        <v>0.02886167165000688</v>
      </c>
      <c r="J13" s="26">
        <f t="shared" si="1"/>
        <v>0.1952024368574692</v>
      </c>
    </row>
    <row r="14" spans="1:10" ht="12">
      <c r="A14" s="5">
        <v>7</v>
      </c>
      <c r="B14" s="22" t="s">
        <v>389</v>
      </c>
      <c r="C14" s="23" t="s">
        <v>382</v>
      </c>
      <c r="D14" s="24">
        <v>141906</v>
      </c>
      <c r="E14" s="24">
        <v>12504</v>
      </c>
      <c r="F14" s="25">
        <v>0.11</v>
      </c>
      <c r="G14" s="24">
        <v>2213</v>
      </c>
      <c r="H14" s="25">
        <v>0.15</v>
      </c>
      <c r="I14" s="25">
        <f t="shared" si="0"/>
        <v>0.01559483038067453</v>
      </c>
      <c r="J14" s="26">
        <f t="shared" si="1"/>
        <v>0.1769833653230966</v>
      </c>
    </row>
    <row r="15" spans="1:10" ht="12">
      <c r="A15" s="5">
        <v>8</v>
      </c>
      <c r="B15" s="22" t="s">
        <v>390</v>
      </c>
      <c r="C15" s="23" t="s">
        <v>382</v>
      </c>
      <c r="D15" s="24">
        <v>136069</v>
      </c>
      <c r="E15" s="24">
        <v>117958</v>
      </c>
      <c r="F15" s="25">
        <v>0.12</v>
      </c>
      <c r="G15" s="24">
        <v>3526</v>
      </c>
      <c r="H15" s="25">
        <v>0.15</v>
      </c>
      <c r="I15" s="25">
        <f t="shared" si="0"/>
        <v>0.025913323387399042</v>
      </c>
      <c r="J15" s="26">
        <f t="shared" si="1"/>
        <v>0.029891995456009766</v>
      </c>
    </row>
    <row r="16" spans="1:10" ht="12">
      <c r="A16" s="5">
        <v>9</v>
      </c>
      <c r="B16" s="22" t="s">
        <v>391</v>
      </c>
      <c r="C16" s="23" t="s">
        <v>392</v>
      </c>
      <c r="D16" s="24">
        <v>131863</v>
      </c>
      <c r="E16" s="24">
        <v>72381</v>
      </c>
      <c r="F16" s="25">
        <v>0.07</v>
      </c>
      <c r="G16" s="24">
        <v>2220</v>
      </c>
      <c r="H16" s="25">
        <v>0.93</v>
      </c>
      <c r="I16" s="25">
        <f t="shared" si="0"/>
        <v>0.01683565518758105</v>
      </c>
      <c r="J16" s="26">
        <f t="shared" si="1"/>
        <v>0.030671032453268122</v>
      </c>
    </row>
    <row r="17" spans="1:10" ht="12">
      <c r="A17" s="5">
        <v>10</v>
      </c>
      <c r="B17" s="22" t="s">
        <v>393</v>
      </c>
      <c r="C17" s="23" t="s">
        <v>382</v>
      </c>
      <c r="D17" s="24">
        <v>125716</v>
      </c>
      <c r="E17" s="24">
        <v>25070</v>
      </c>
      <c r="F17" s="25">
        <v>0.2</v>
      </c>
      <c r="G17" s="24">
        <v>6945</v>
      </c>
      <c r="H17" s="25">
        <v>0.35</v>
      </c>
      <c r="I17" s="25">
        <f t="shared" si="0"/>
        <v>0.055243564860479176</v>
      </c>
      <c r="J17" s="26">
        <f t="shared" si="1"/>
        <v>0.27702433187076186</v>
      </c>
    </row>
    <row r="18" spans="1:10" ht="12">
      <c r="A18" s="5">
        <v>11</v>
      </c>
      <c r="B18" s="22" t="s">
        <v>394</v>
      </c>
      <c r="C18" s="23" t="s">
        <v>382</v>
      </c>
      <c r="D18" s="24">
        <v>122114</v>
      </c>
      <c r="E18" s="24">
        <v>37154</v>
      </c>
      <c r="F18" s="25">
        <v>0.04</v>
      </c>
      <c r="G18" s="24">
        <v>3780</v>
      </c>
      <c r="H18" s="25">
        <v>0.11</v>
      </c>
      <c r="I18" s="25">
        <f t="shared" si="0"/>
        <v>0.030954681690879015</v>
      </c>
      <c r="J18" s="26">
        <f t="shared" si="1"/>
        <v>0.10173870915648382</v>
      </c>
    </row>
    <row r="19" spans="1:10" ht="12">
      <c r="A19" s="5">
        <v>12</v>
      </c>
      <c r="B19" s="22" t="s">
        <v>395</v>
      </c>
      <c r="C19" s="23" t="s">
        <v>382</v>
      </c>
      <c r="D19" s="24">
        <v>114397</v>
      </c>
      <c r="E19" s="24">
        <v>16701</v>
      </c>
      <c r="F19" s="25">
        <v>0.11</v>
      </c>
      <c r="G19" s="24">
        <v>3205</v>
      </c>
      <c r="H19" s="25">
        <v>0.12</v>
      </c>
      <c r="I19" s="25">
        <f t="shared" si="0"/>
        <v>0.02801646896334694</v>
      </c>
      <c r="J19" s="26">
        <f t="shared" si="1"/>
        <v>0.19190467636668462</v>
      </c>
    </row>
    <row r="20" spans="1:10" ht="12">
      <c r="A20" s="5">
        <v>13</v>
      </c>
      <c r="B20" s="22" t="s">
        <v>396</v>
      </c>
      <c r="C20" s="23" t="s">
        <v>382</v>
      </c>
      <c r="D20" s="24">
        <v>109140</v>
      </c>
      <c r="E20" s="24">
        <v>26360</v>
      </c>
      <c r="F20" s="25">
        <v>0.13</v>
      </c>
      <c r="G20" s="24">
        <v>541</v>
      </c>
      <c r="H20" s="25"/>
      <c r="I20" s="25">
        <f t="shared" si="0"/>
        <v>0.004956936045446216</v>
      </c>
      <c r="J20" s="26">
        <f t="shared" si="1"/>
        <v>0.02052352048558422</v>
      </c>
    </row>
    <row r="21" spans="1:10" ht="12">
      <c r="A21" s="5">
        <v>14</v>
      </c>
      <c r="B21" s="22" t="s">
        <v>397</v>
      </c>
      <c r="C21" s="23" t="s">
        <v>382</v>
      </c>
      <c r="D21" s="24">
        <v>108664</v>
      </c>
      <c r="E21" s="24">
        <v>10430</v>
      </c>
      <c r="F21" s="25">
        <v>-0.01</v>
      </c>
      <c r="G21" s="24">
        <v>1902</v>
      </c>
      <c r="H21" s="25">
        <v>-0.24</v>
      </c>
      <c r="I21" s="25">
        <f t="shared" si="0"/>
        <v>0.01750349701833174</v>
      </c>
      <c r="J21" s="26">
        <f t="shared" si="1"/>
        <v>0.18235858101629915</v>
      </c>
    </row>
    <row r="22" spans="1:10" ht="12">
      <c r="A22" s="5">
        <v>15</v>
      </c>
      <c r="B22" s="22" t="s">
        <v>398</v>
      </c>
      <c r="C22" s="23" t="s">
        <v>382</v>
      </c>
      <c r="D22" s="24">
        <v>108257</v>
      </c>
      <c r="E22" s="24">
        <v>78508</v>
      </c>
      <c r="F22" s="25">
        <v>0.03</v>
      </c>
      <c r="G22" s="24">
        <v>6093</v>
      </c>
      <c r="H22" s="25">
        <v>0.12</v>
      </c>
      <c r="I22" s="25">
        <f t="shared" si="0"/>
        <v>0.05628273460376696</v>
      </c>
      <c r="J22" s="26">
        <f t="shared" si="1"/>
        <v>0.0776099251031742</v>
      </c>
    </row>
    <row r="23" spans="1:10" ht="12">
      <c r="A23" s="5">
        <v>16</v>
      </c>
      <c r="B23" s="22" t="s">
        <v>399</v>
      </c>
      <c r="C23" s="23" t="s">
        <v>400</v>
      </c>
      <c r="D23" s="24">
        <v>107944</v>
      </c>
      <c r="E23" s="24">
        <v>13194</v>
      </c>
      <c r="F23" s="25">
        <v>-0.04</v>
      </c>
      <c r="G23" s="24">
        <v>3059</v>
      </c>
      <c r="H23" s="25">
        <v>-0.07</v>
      </c>
      <c r="I23" s="25">
        <f t="shared" si="0"/>
        <v>0.02833876825020381</v>
      </c>
      <c r="J23" s="26">
        <f t="shared" si="1"/>
        <v>0.23184780961042897</v>
      </c>
    </row>
    <row r="24" spans="1:10" ht="12">
      <c r="A24" s="5">
        <v>17</v>
      </c>
      <c r="B24" s="22" t="s">
        <v>401</v>
      </c>
      <c r="C24" s="23" t="s">
        <v>402</v>
      </c>
      <c r="D24" s="24">
        <v>102698</v>
      </c>
      <c r="E24" s="24">
        <v>21315</v>
      </c>
      <c r="F24" s="25">
        <v>-0.14</v>
      </c>
      <c r="G24" s="24">
        <v>3562</v>
      </c>
      <c r="H24" s="25">
        <v>1.26</v>
      </c>
      <c r="I24" s="25">
        <f t="shared" si="0"/>
        <v>0.03468421975111492</v>
      </c>
      <c r="J24" s="26">
        <f t="shared" si="1"/>
        <v>0.1671123621862538</v>
      </c>
    </row>
    <row r="25" spans="1:10" ht="12">
      <c r="A25" s="5">
        <v>18</v>
      </c>
      <c r="B25" s="22" t="s">
        <v>403</v>
      </c>
      <c r="C25" s="23" t="s">
        <v>382</v>
      </c>
      <c r="D25" s="24">
        <v>102147</v>
      </c>
      <c r="E25" s="24">
        <v>30602</v>
      </c>
      <c r="F25" s="25">
        <v>0.1</v>
      </c>
      <c r="G25" s="24">
        <v>3332</v>
      </c>
      <c r="H25" s="25">
        <v>0.15</v>
      </c>
      <c r="I25" s="25">
        <f t="shared" si="0"/>
        <v>0.03261965598598099</v>
      </c>
      <c r="J25" s="26">
        <f t="shared" si="1"/>
        <v>0.1088817724331743</v>
      </c>
    </row>
    <row r="26" spans="1:10" ht="12">
      <c r="A26" s="5">
        <v>19</v>
      </c>
      <c r="B26" s="22" t="s">
        <v>404</v>
      </c>
      <c r="C26" s="23" t="s">
        <v>382</v>
      </c>
      <c r="D26" s="24">
        <v>99505</v>
      </c>
      <c r="E26" s="24">
        <v>22629</v>
      </c>
      <c r="F26" s="25">
        <v>0.05</v>
      </c>
      <c r="G26" s="24">
        <v>3303</v>
      </c>
      <c r="H26" s="25">
        <v>0.14</v>
      </c>
      <c r="I26" s="25">
        <f t="shared" si="0"/>
        <v>0.03319431184362595</v>
      </c>
      <c r="J26" s="26">
        <f t="shared" si="1"/>
        <v>0.14596314463741217</v>
      </c>
    </row>
    <row r="27" spans="1:10" ht="12">
      <c r="A27" s="5">
        <v>20</v>
      </c>
      <c r="B27" s="22" t="s">
        <v>405</v>
      </c>
      <c r="C27" s="23" t="s">
        <v>392</v>
      </c>
      <c r="D27" s="24">
        <v>98730</v>
      </c>
      <c r="E27" s="24">
        <v>89449</v>
      </c>
      <c r="F27" s="25">
        <v>-0.05</v>
      </c>
      <c r="G27" s="24">
        <v>3480</v>
      </c>
      <c r="H27" s="25">
        <v>0.18</v>
      </c>
      <c r="I27" s="25">
        <f t="shared" si="0"/>
        <v>0.035247645092677</v>
      </c>
      <c r="J27" s="26">
        <f t="shared" si="1"/>
        <v>0.03890485080884079</v>
      </c>
    </row>
    <row r="28" spans="1:10" ht="12">
      <c r="A28" s="5">
        <v>21</v>
      </c>
      <c r="B28" s="22" t="s">
        <v>406</v>
      </c>
      <c r="C28" s="23" t="s">
        <v>382</v>
      </c>
      <c r="D28" s="24">
        <v>95656</v>
      </c>
      <c r="E28" s="24">
        <v>72055</v>
      </c>
      <c r="F28" s="25">
        <v>0.04</v>
      </c>
      <c r="G28" s="24">
        <v>6310</v>
      </c>
      <c r="H28" s="25"/>
      <c r="I28" s="25">
        <f t="shared" si="0"/>
        <v>0.06596554319645397</v>
      </c>
      <c r="J28" s="26">
        <f t="shared" si="1"/>
        <v>0.08757199361598779</v>
      </c>
    </row>
    <row r="29" spans="1:10" ht="12">
      <c r="A29" s="5">
        <v>22</v>
      </c>
      <c r="B29" s="22" t="s">
        <v>407</v>
      </c>
      <c r="C29" s="23" t="s">
        <v>382</v>
      </c>
      <c r="D29" s="24">
        <v>95427</v>
      </c>
      <c r="E29" s="24">
        <v>6440</v>
      </c>
      <c r="F29" s="25">
        <v>0.57</v>
      </c>
      <c r="G29" s="24">
        <v>1049</v>
      </c>
      <c r="H29" s="25">
        <v>0.15</v>
      </c>
      <c r="I29" s="25">
        <f t="shared" si="0"/>
        <v>0.010992695987508776</v>
      </c>
      <c r="J29" s="26">
        <f t="shared" si="1"/>
        <v>0.16288819875776397</v>
      </c>
    </row>
    <row r="30" spans="1:10" ht="12">
      <c r="A30" s="5">
        <v>23</v>
      </c>
      <c r="B30" s="22" t="s">
        <v>408</v>
      </c>
      <c r="C30" s="23" t="s">
        <v>382</v>
      </c>
      <c r="D30" s="24">
        <v>92782</v>
      </c>
      <c r="E30" s="24">
        <v>51319</v>
      </c>
      <c r="F30" s="25">
        <v>0.02</v>
      </c>
      <c r="G30" s="24">
        <v>4638</v>
      </c>
      <c r="H30" s="25">
        <f>0.21</f>
        <v>0.21</v>
      </c>
      <c r="I30" s="25">
        <f t="shared" si="0"/>
        <v>0.049988144252117866</v>
      </c>
      <c r="J30" s="26">
        <f t="shared" si="1"/>
        <v>0.09037588417545159</v>
      </c>
    </row>
    <row r="31" spans="1:10" ht="12">
      <c r="A31" s="5">
        <v>24</v>
      </c>
      <c r="B31" s="22" t="s">
        <v>409</v>
      </c>
      <c r="C31" s="23" t="s">
        <v>386</v>
      </c>
      <c r="D31" s="24">
        <v>85502</v>
      </c>
      <c r="E31" s="24">
        <v>48721</v>
      </c>
      <c r="F31" s="25">
        <v>-0.07</v>
      </c>
      <c r="G31" s="24">
        <v>5568</v>
      </c>
      <c r="H31" s="25">
        <v>1.22</v>
      </c>
      <c r="I31" s="25">
        <f t="shared" si="0"/>
        <v>0.0651212837126617</v>
      </c>
      <c r="J31" s="26">
        <f t="shared" si="1"/>
        <v>0.11428336856796864</v>
      </c>
    </row>
    <row r="32" spans="1:10" ht="12">
      <c r="A32" s="5">
        <v>25</v>
      </c>
      <c r="B32" s="22" t="s">
        <v>410</v>
      </c>
      <c r="C32" s="23" t="s">
        <v>400</v>
      </c>
      <c r="D32" s="24">
        <v>84896</v>
      </c>
      <c r="E32" s="24">
        <v>71858</v>
      </c>
      <c r="F32" s="25">
        <v>-0.03</v>
      </c>
      <c r="G32" s="24">
        <v>4084</v>
      </c>
      <c r="H32" s="25">
        <v>-0.03</v>
      </c>
      <c r="I32" s="25">
        <f t="shared" si="0"/>
        <v>0.048105917828872975</v>
      </c>
      <c r="J32" s="26">
        <f t="shared" si="1"/>
        <v>0.056834312115561246</v>
      </c>
    </row>
    <row r="33" spans="1:10" ht="12">
      <c r="A33" s="5">
        <v>26</v>
      </c>
      <c r="B33" s="22" t="s">
        <v>411</v>
      </c>
      <c r="C33" s="23" t="s">
        <v>382</v>
      </c>
      <c r="D33" s="24">
        <v>84286</v>
      </c>
      <c r="E33" s="24">
        <v>45079</v>
      </c>
      <c r="F33" s="25">
        <v>0.03</v>
      </c>
      <c r="G33" s="24">
        <v>2405</v>
      </c>
      <c r="H33" s="25">
        <v>-0.34</v>
      </c>
      <c r="I33" s="25">
        <f t="shared" si="0"/>
        <v>0.028533801580333626</v>
      </c>
      <c r="J33" s="26">
        <f t="shared" si="1"/>
        <v>0.05335078417888595</v>
      </c>
    </row>
    <row r="34" spans="1:10" ht="12">
      <c r="A34" s="5">
        <v>27</v>
      </c>
      <c r="B34" s="22" t="s">
        <v>412</v>
      </c>
      <c r="C34" s="23" t="s">
        <v>402</v>
      </c>
      <c r="D34" s="24">
        <v>84074</v>
      </c>
      <c r="E34" s="24">
        <v>47851</v>
      </c>
      <c r="F34" s="25">
        <v>0.16</v>
      </c>
      <c r="G34" s="24">
        <v>2738</v>
      </c>
      <c r="H34" s="25">
        <v>0.18</v>
      </c>
      <c r="I34" s="25">
        <f t="shared" si="0"/>
        <v>0.03256654851678283</v>
      </c>
      <c r="J34" s="26">
        <f t="shared" si="1"/>
        <v>0.05721928486343023</v>
      </c>
    </row>
    <row r="35" spans="1:10" ht="12">
      <c r="A35" s="5">
        <v>28</v>
      </c>
      <c r="B35" s="22" t="s">
        <v>413</v>
      </c>
      <c r="C35" s="23" t="s">
        <v>414</v>
      </c>
      <c r="D35" s="24">
        <v>80191</v>
      </c>
      <c r="E35" s="24">
        <v>41578</v>
      </c>
      <c r="F35" s="25">
        <v>0.16</v>
      </c>
      <c r="G35" s="24">
        <v>1129</v>
      </c>
      <c r="H35" s="25">
        <v>0.23</v>
      </c>
      <c r="I35" s="25">
        <f t="shared" si="0"/>
        <v>0.014078886658103777</v>
      </c>
      <c r="J35" s="26">
        <f t="shared" si="1"/>
        <v>0.027153783250757613</v>
      </c>
    </row>
    <row r="36" spans="1:10" ht="12">
      <c r="A36" s="5">
        <v>29</v>
      </c>
      <c r="B36" s="22" t="s">
        <v>415</v>
      </c>
      <c r="C36" s="23" t="s">
        <v>402</v>
      </c>
      <c r="D36" s="24">
        <v>79452</v>
      </c>
      <c r="E36" s="24">
        <v>742673</v>
      </c>
      <c r="F36" s="25"/>
      <c r="G36" s="24">
        <v>-456</v>
      </c>
      <c r="H36" s="25"/>
      <c r="I36" s="25">
        <f t="shared" si="0"/>
        <v>-0.0057393143029753815</v>
      </c>
      <c r="J36" s="26">
        <f t="shared" si="1"/>
        <v>-0.0006139983545921287</v>
      </c>
    </row>
    <row r="37" spans="1:10" ht="12">
      <c r="A37" s="5">
        <v>30</v>
      </c>
      <c r="B37" s="22" t="s">
        <v>416</v>
      </c>
      <c r="C37" s="23" t="s">
        <v>400</v>
      </c>
      <c r="D37" s="24">
        <v>79172</v>
      </c>
      <c r="E37" s="24">
        <v>25860</v>
      </c>
      <c r="F37" s="25">
        <v>0.05</v>
      </c>
      <c r="G37" s="24">
        <v>2821</v>
      </c>
      <c r="H37" s="25">
        <v>-0.18</v>
      </c>
      <c r="I37" s="25">
        <f t="shared" si="0"/>
        <v>0.035631283787197494</v>
      </c>
      <c r="J37" s="26">
        <f t="shared" si="1"/>
        <v>0.10908739365815932</v>
      </c>
    </row>
    <row r="38" spans="1:10" ht="12">
      <c r="A38" s="5">
        <v>31</v>
      </c>
      <c r="B38" s="22" t="s">
        <v>417</v>
      </c>
      <c r="C38" s="23" t="s">
        <v>400</v>
      </c>
      <c r="D38" s="24">
        <v>75931</v>
      </c>
      <c r="E38" s="24">
        <v>228214</v>
      </c>
      <c r="F38" s="25">
        <v>0.07</v>
      </c>
      <c r="G38" s="24">
        <v>3884</v>
      </c>
      <c r="H38" s="25">
        <v>0.37</v>
      </c>
      <c r="I38" s="25">
        <f t="shared" si="0"/>
        <v>0.05115170352030133</v>
      </c>
      <c r="J38" s="26">
        <f t="shared" si="1"/>
        <v>0.017019113638952914</v>
      </c>
    </row>
    <row r="39" spans="1:10" ht="12">
      <c r="A39" s="5">
        <v>32</v>
      </c>
      <c r="B39" s="22" t="s">
        <v>418</v>
      </c>
      <c r="C39" s="23" t="s">
        <v>414</v>
      </c>
      <c r="D39" s="24">
        <v>75270</v>
      </c>
      <c r="E39" s="24">
        <v>37545</v>
      </c>
      <c r="F39" s="25">
        <v>0.07</v>
      </c>
      <c r="G39" s="24">
        <v>1836</v>
      </c>
      <c r="H39" s="25">
        <v>0.88</v>
      </c>
      <c r="I39" s="25">
        <f t="shared" si="0"/>
        <v>0.02439218812275807</v>
      </c>
      <c r="J39" s="26">
        <f t="shared" si="1"/>
        <v>0.04890131841789852</v>
      </c>
    </row>
    <row r="40" spans="1:10" ht="12">
      <c r="A40" s="5">
        <v>33</v>
      </c>
      <c r="B40" s="22" t="s">
        <v>419</v>
      </c>
      <c r="C40" s="23" t="s">
        <v>382</v>
      </c>
      <c r="D40" s="24">
        <v>73554</v>
      </c>
      <c r="E40" s="24">
        <v>24856</v>
      </c>
      <c r="F40" s="25">
        <v>0.06</v>
      </c>
      <c r="G40" s="24">
        <v>1474</v>
      </c>
      <c r="H40" s="25">
        <v>-0.55</v>
      </c>
      <c r="I40" s="25">
        <f aca="true" t="shared" si="2" ref="I40:I71">G40/D40</f>
        <v>0.020039698724746445</v>
      </c>
      <c r="J40" s="26">
        <f aca="true" t="shared" si="3" ref="J40:J71">G40/E40</f>
        <v>0.05930157708400386</v>
      </c>
    </row>
    <row r="41" spans="1:10" ht="12">
      <c r="A41" s="5">
        <v>34</v>
      </c>
      <c r="B41" s="22" t="s">
        <v>420</v>
      </c>
      <c r="C41" s="23" t="s">
        <v>382</v>
      </c>
      <c r="D41" s="24">
        <v>73458</v>
      </c>
      <c r="E41" s="24">
        <v>264562</v>
      </c>
      <c r="F41" s="25">
        <v>0.42</v>
      </c>
      <c r="G41" s="24">
        <v>3077</v>
      </c>
      <c r="H41" s="25">
        <v>0.3</v>
      </c>
      <c r="I41" s="25">
        <f t="shared" si="2"/>
        <v>0.04188788151052302</v>
      </c>
      <c r="J41" s="26">
        <f t="shared" si="3"/>
        <v>0.011630544069065097</v>
      </c>
    </row>
    <row r="42" spans="1:10" ht="12">
      <c r="A42" s="5">
        <v>35</v>
      </c>
      <c r="B42" s="22" t="s">
        <v>421</v>
      </c>
      <c r="C42" s="23" t="s">
        <v>382</v>
      </c>
      <c r="D42" s="24">
        <v>73367</v>
      </c>
      <c r="E42" s="24">
        <v>8518</v>
      </c>
      <c r="F42" s="25">
        <v>0.16</v>
      </c>
      <c r="G42" s="24">
        <v>-385</v>
      </c>
      <c r="H42" s="25"/>
      <c r="I42" s="25">
        <f t="shared" si="2"/>
        <v>-0.005247590878732946</v>
      </c>
      <c r="J42" s="26">
        <f t="shared" si="3"/>
        <v>-0.04519840338107537</v>
      </c>
    </row>
    <row r="43" spans="1:10" ht="12">
      <c r="A43" s="5">
        <v>36</v>
      </c>
      <c r="B43" s="22" t="s">
        <v>87</v>
      </c>
      <c r="C43" s="23" t="s">
        <v>382</v>
      </c>
      <c r="D43" s="24">
        <v>71625</v>
      </c>
      <c r="E43" s="24">
        <v>22473</v>
      </c>
      <c r="F43" s="25">
        <v>0.2</v>
      </c>
      <c r="G43" s="24">
        <v>1966</v>
      </c>
      <c r="H43" s="25">
        <v>0.62</v>
      </c>
      <c r="I43" s="25">
        <f t="shared" si="2"/>
        <v>0.027448516579406633</v>
      </c>
      <c r="J43" s="26">
        <f t="shared" si="3"/>
        <v>0.08748275708628131</v>
      </c>
    </row>
    <row r="44" spans="1:10" ht="12">
      <c r="A44" s="5">
        <v>37</v>
      </c>
      <c r="B44" s="22" t="s">
        <v>88</v>
      </c>
      <c r="C44" s="23" t="s">
        <v>382</v>
      </c>
      <c r="D44" s="24">
        <v>71566</v>
      </c>
      <c r="E44" s="24">
        <v>153627</v>
      </c>
      <c r="F44" s="25">
        <v>0.05</v>
      </c>
      <c r="G44" s="24">
        <v>6920</v>
      </c>
      <c r="H44" s="25">
        <v>0.56</v>
      </c>
      <c r="I44" s="25">
        <f t="shared" si="2"/>
        <v>0.0966939608193835</v>
      </c>
      <c r="J44" s="26">
        <f t="shared" si="3"/>
        <v>0.045044165413631716</v>
      </c>
    </row>
    <row r="45" spans="1:10" ht="12">
      <c r="A45" s="5">
        <v>38</v>
      </c>
      <c r="B45" s="22" t="s">
        <v>89</v>
      </c>
      <c r="C45" s="23" t="s">
        <v>382</v>
      </c>
      <c r="D45" s="24">
        <v>70827</v>
      </c>
      <c r="E45" s="24">
        <v>30194</v>
      </c>
      <c r="F45" s="25">
        <v>0.04</v>
      </c>
      <c r="G45" s="24">
        <v>2455</v>
      </c>
      <c r="H45" s="25">
        <v>-0.28</v>
      </c>
      <c r="I45" s="25">
        <f t="shared" si="2"/>
        <v>0.03466192271308964</v>
      </c>
      <c r="J45" s="26">
        <f t="shared" si="3"/>
        <v>0.08130754454527389</v>
      </c>
    </row>
    <row r="46" spans="1:10" ht="12">
      <c r="A46" s="5">
        <v>39</v>
      </c>
      <c r="B46" s="22" t="s">
        <v>90</v>
      </c>
      <c r="C46" s="23" t="s">
        <v>382</v>
      </c>
      <c r="D46" s="24">
        <v>69722</v>
      </c>
      <c r="E46" s="24">
        <v>386555</v>
      </c>
      <c r="F46" s="25">
        <v>0.12</v>
      </c>
      <c r="G46" s="24">
        <v>3104</v>
      </c>
      <c r="H46" s="25">
        <v>0.33</v>
      </c>
      <c r="I46" s="25">
        <f t="shared" si="2"/>
        <v>0.04451966380769341</v>
      </c>
      <c r="J46" s="26">
        <f t="shared" si="3"/>
        <v>0.00802990518813623</v>
      </c>
    </row>
    <row r="47" spans="1:10" ht="12">
      <c r="A47" s="5">
        <v>40</v>
      </c>
      <c r="B47" s="22" t="s">
        <v>91</v>
      </c>
      <c r="C47" s="23" t="s">
        <v>92</v>
      </c>
      <c r="D47" s="24">
        <v>68800</v>
      </c>
      <c r="E47" s="24">
        <v>26057</v>
      </c>
      <c r="F47" s="25">
        <v>0.04</v>
      </c>
      <c r="G47" s="24">
        <v>2471</v>
      </c>
      <c r="H47" s="25">
        <v>0.03</v>
      </c>
      <c r="I47" s="25">
        <f t="shared" si="2"/>
        <v>0.03591569767441861</v>
      </c>
      <c r="J47" s="26">
        <f t="shared" si="3"/>
        <v>0.09483056376405573</v>
      </c>
    </row>
    <row r="48" spans="1:10" ht="12">
      <c r="A48" s="5">
        <v>41</v>
      </c>
      <c r="B48" s="22" t="s">
        <v>93</v>
      </c>
      <c r="C48" s="23" t="s">
        <v>402</v>
      </c>
      <c r="D48" s="24">
        <v>68757</v>
      </c>
      <c r="E48" s="24">
        <v>12829</v>
      </c>
      <c r="F48" s="25">
        <v>0.18</v>
      </c>
      <c r="G48" s="24">
        <v>-1573</v>
      </c>
      <c r="H48" s="25"/>
      <c r="I48" s="25">
        <f t="shared" si="2"/>
        <v>-0.02287767063717149</v>
      </c>
      <c r="J48" s="26">
        <f t="shared" si="3"/>
        <v>-0.12261283030633721</v>
      </c>
    </row>
    <row r="49" spans="1:10" ht="12">
      <c r="A49" s="5">
        <v>42</v>
      </c>
      <c r="B49" s="22" t="s">
        <v>94</v>
      </c>
      <c r="C49" s="23" t="s">
        <v>400</v>
      </c>
      <c r="D49" s="24">
        <v>67964</v>
      </c>
      <c r="E49" s="24">
        <v>12889</v>
      </c>
      <c r="F49" s="25">
        <v>-0.02</v>
      </c>
      <c r="G49" s="24">
        <v>1863</v>
      </c>
      <c r="H49" s="25">
        <v>0.05</v>
      </c>
      <c r="I49" s="25">
        <f t="shared" si="2"/>
        <v>0.027411570831616737</v>
      </c>
      <c r="J49" s="26">
        <f t="shared" si="3"/>
        <v>0.14454185739778105</v>
      </c>
    </row>
    <row r="50" spans="1:10" ht="12">
      <c r="A50" s="5">
        <v>43</v>
      </c>
      <c r="B50" s="22" t="s">
        <v>95</v>
      </c>
      <c r="C50" s="23" t="s">
        <v>382</v>
      </c>
      <c r="D50" s="24">
        <v>67927</v>
      </c>
      <c r="E50" s="24">
        <v>14196</v>
      </c>
      <c r="F50" s="25">
        <v>0.01</v>
      </c>
      <c r="G50" s="24">
        <v>2043</v>
      </c>
      <c r="H50" s="25">
        <v>0.08</v>
      </c>
      <c r="I50" s="25">
        <f t="shared" si="2"/>
        <v>0.030076405553020154</v>
      </c>
      <c r="J50" s="26">
        <f t="shared" si="3"/>
        <v>0.14391377852916315</v>
      </c>
    </row>
    <row r="51" spans="1:10" ht="12">
      <c r="A51" s="5">
        <v>44</v>
      </c>
      <c r="B51" s="22" t="s">
        <v>96</v>
      </c>
      <c r="C51" s="23" t="s">
        <v>382</v>
      </c>
      <c r="D51" s="24">
        <v>67389</v>
      </c>
      <c r="E51" s="24">
        <v>310897</v>
      </c>
      <c r="F51" s="25">
        <v>0.11</v>
      </c>
      <c r="G51" s="24">
        <v>3611</v>
      </c>
      <c r="H51" s="25">
        <v>-0.05</v>
      </c>
      <c r="I51" s="25">
        <f t="shared" si="2"/>
        <v>0.053584412886376116</v>
      </c>
      <c r="J51" s="26">
        <f t="shared" si="3"/>
        <v>0.011614779171236777</v>
      </c>
    </row>
    <row r="52" spans="1:10" ht="12">
      <c r="A52" s="5">
        <v>45</v>
      </c>
      <c r="B52" s="22" t="s">
        <v>97</v>
      </c>
      <c r="C52" s="23" t="s">
        <v>382</v>
      </c>
      <c r="D52" s="24">
        <v>67222</v>
      </c>
      <c r="E52" s="24">
        <v>6778</v>
      </c>
      <c r="F52" s="25">
        <v>0.2</v>
      </c>
      <c r="G52" s="24">
        <v>1444</v>
      </c>
      <c r="H52" s="25">
        <v>0.19</v>
      </c>
      <c r="I52" s="25">
        <f t="shared" si="2"/>
        <v>0.02148106274731487</v>
      </c>
      <c r="J52" s="26">
        <f t="shared" si="3"/>
        <v>0.2130421953378578</v>
      </c>
    </row>
    <row r="53" spans="1:10" ht="12">
      <c r="A53" s="5">
        <v>46</v>
      </c>
      <c r="B53" s="22" t="s">
        <v>98</v>
      </c>
      <c r="C53" s="23" t="s">
        <v>414</v>
      </c>
      <c r="D53" s="24">
        <v>66466</v>
      </c>
      <c r="E53" s="24">
        <v>3345</v>
      </c>
      <c r="F53" s="25">
        <v>0.62</v>
      </c>
      <c r="G53" s="24">
        <v>513</v>
      </c>
      <c r="H53" s="25">
        <v>0.63</v>
      </c>
      <c r="I53" s="25">
        <f t="shared" si="2"/>
        <v>0.0077182318779526375</v>
      </c>
      <c r="J53" s="26">
        <f t="shared" si="3"/>
        <v>0.15336322869955157</v>
      </c>
    </row>
    <row r="54" spans="1:10" ht="12">
      <c r="A54" s="5">
        <v>47</v>
      </c>
      <c r="B54" s="22" t="s">
        <v>99</v>
      </c>
      <c r="C54" s="23" t="s">
        <v>382</v>
      </c>
      <c r="D54" s="24">
        <v>66460</v>
      </c>
      <c r="E54" s="24">
        <v>20561</v>
      </c>
      <c r="F54" s="25">
        <v>0.08</v>
      </c>
      <c r="G54" s="24">
        <v>3279</v>
      </c>
      <c r="H54" s="25">
        <v>0.15</v>
      </c>
      <c r="I54" s="25">
        <f t="shared" si="2"/>
        <v>0.0493379476376768</v>
      </c>
      <c r="J54" s="26">
        <f t="shared" si="3"/>
        <v>0.15947667914984678</v>
      </c>
    </row>
    <row r="55" spans="1:10" ht="12">
      <c r="A55" s="5">
        <v>48</v>
      </c>
      <c r="B55" s="22" t="s">
        <v>100</v>
      </c>
      <c r="C55" s="23" t="s">
        <v>400</v>
      </c>
      <c r="D55" s="24">
        <v>66132</v>
      </c>
      <c r="E55" s="24">
        <v>473434</v>
      </c>
      <c r="F55" s="25">
        <v>0.21</v>
      </c>
      <c r="G55" s="24">
        <v>5547</v>
      </c>
      <c r="H55" s="25">
        <v>0.08</v>
      </c>
      <c r="I55" s="25">
        <f t="shared" si="2"/>
        <v>0.08387769914716023</v>
      </c>
      <c r="J55" s="26">
        <f t="shared" si="3"/>
        <v>0.011716522260758627</v>
      </c>
    </row>
    <row r="56" spans="1:10" ht="12">
      <c r="A56" s="5">
        <v>49</v>
      </c>
      <c r="B56" s="22" t="s">
        <v>101</v>
      </c>
      <c r="C56" s="23" t="s">
        <v>382</v>
      </c>
      <c r="D56" s="24">
        <v>63894</v>
      </c>
      <c r="E56" s="24">
        <v>10062</v>
      </c>
      <c r="F56" s="25">
        <v>0.04</v>
      </c>
      <c r="G56" s="24">
        <v>1427</v>
      </c>
      <c r="H56" s="25">
        <v>0.5</v>
      </c>
      <c r="I56" s="25">
        <f t="shared" si="2"/>
        <v>0.02233386546467587</v>
      </c>
      <c r="J56" s="26">
        <f t="shared" si="3"/>
        <v>0.14182071158815346</v>
      </c>
    </row>
    <row r="57" spans="1:10" ht="12">
      <c r="A57" s="5">
        <v>50</v>
      </c>
      <c r="B57" s="22" t="s">
        <v>102</v>
      </c>
      <c r="C57" s="23" t="s">
        <v>382</v>
      </c>
      <c r="D57" s="24">
        <v>63742</v>
      </c>
      <c r="E57" s="24">
        <v>365521</v>
      </c>
      <c r="F57" s="25">
        <v>0.09</v>
      </c>
      <c r="G57" s="24">
        <v>3782</v>
      </c>
      <c r="H57" s="25">
        <v>0.5</v>
      </c>
      <c r="I57" s="25">
        <f t="shared" si="2"/>
        <v>0.05933293589783816</v>
      </c>
      <c r="J57" s="26">
        <f t="shared" si="3"/>
        <v>0.010346874734967348</v>
      </c>
    </row>
    <row r="58" spans="1:10" ht="12">
      <c r="A58" s="5">
        <v>51</v>
      </c>
      <c r="B58" s="22" t="s">
        <v>103</v>
      </c>
      <c r="C58" s="23" t="s">
        <v>382</v>
      </c>
      <c r="D58" s="24">
        <v>63286</v>
      </c>
      <c r="E58" s="24">
        <v>11883</v>
      </c>
      <c r="F58" s="25">
        <v>0.08</v>
      </c>
      <c r="G58" s="24">
        <v>2094</v>
      </c>
      <c r="H58" s="25">
        <v>0.11</v>
      </c>
      <c r="I58" s="25">
        <f t="shared" si="2"/>
        <v>0.033087886736403</v>
      </c>
      <c r="J58" s="26">
        <f t="shared" si="3"/>
        <v>0.1762181267356728</v>
      </c>
    </row>
    <row r="59" spans="1:10" ht="12">
      <c r="A59" s="5">
        <v>52</v>
      </c>
      <c r="B59" s="22" t="s">
        <v>104</v>
      </c>
      <c r="C59" s="23" t="s">
        <v>382</v>
      </c>
      <c r="D59" s="24">
        <v>62992</v>
      </c>
      <c r="E59" s="24">
        <v>391673</v>
      </c>
      <c r="F59" s="25">
        <v>0.12</v>
      </c>
      <c r="G59" s="24">
        <v>3056</v>
      </c>
      <c r="H59" s="25">
        <v>0.12</v>
      </c>
      <c r="I59" s="25">
        <f t="shared" si="2"/>
        <v>0.04851409702819406</v>
      </c>
      <c r="J59" s="26">
        <f t="shared" si="3"/>
        <v>0.007802427024584283</v>
      </c>
    </row>
    <row r="60" spans="1:10" ht="12">
      <c r="A60" s="5">
        <v>53</v>
      </c>
      <c r="B60" s="22" t="s">
        <v>105</v>
      </c>
      <c r="C60" s="23" t="s">
        <v>382</v>
      </c>
      <c r="D60" s="24">
        <v>62020</v>
      </c>
      <c r="E60" s="24">
        <v>42895</v>
      </c>
      <c r="F60" s="25">
        <v>0.12</v>
      </c>
      <c r="G60" s="24">
        <v>3119</v>
      </c>
      <c r="H60" s="25">
        <v>0.21</v>
      </c>
      <c r="I60" s="25">
        <f t="shared" si="2"/>
        <v>0.05029022895840052</v>
      </c>
      <c r="J60" s="26">
        <f t="shared" si="3"/>
        <v>0.07271243734701015</v>
      </c>
    </row>
    <row r="61" spans="1:10" ht="12">
      <c r="A61" s="5">
        <v>54</v>
      </c>
      <c r="B61" s="22" t="s">
        <v>106</v>
      </c>
      <c r="C61" s="23" t="s">
        <v>382</v>
      </c>
      <c r="D61" s="24">
        <v>61413</v>
      </c>
      <c r="E61" s="24">
        <v>29917</v>
      </c>
      <c r="F61" s="25">
        <v>0.03</v>
      </c>
      <c r="G61" s="24">
        <v>2142</v>
      </c>
      <c r="H61" s="25">
        <v>0.86</v>
      </c>
      <c r="I61" s="25">
        <f t="shared" si="2"/>
        <v>0.03487860876361682</v>
      </c>
      <c r="J61" s="26">
        <f t="shared" si="3"/>
        <v>0.07159808804358726</v>
      </c>
    </row>
    <row r="62" spans="1:10" ht="12">
      <c r="A62" s="5">
        <v>55</v>
      </c>
      <c r="B62" s="22" t="s">
        <v>107</v>
      </c>
      <c r="C62" s="23" t="s">
        <v>382</v>
      </c>
      <c r="D62" s="24">
        <v>61033</v>
      </c>
      <c r="E62" s="24">
        <v>24156</v>
      </c>
      <c r="F62" s="25">
        <v>0.24</v>
      </c>
      <c r="G62" s="24">
        <v>1160</v>
      </c>
      <c r="H62" s="25">
        <v>0.24</v>
      </c>
      <c r="I62" s="25">
        <f t="shared" si="2"/>
        <v>0.019006111447905233</v>
      </c>
      <c r="J62" s="26">
        <f t="shared" si="3"/>
        <v>0.04802119556217917</v>
      </c>
    </row>
    <row r="63" spans="1:10" ht="12">
      <c r="A63" s="5">
        <v>56</v>
      </c>
      <c r="B63" s="22" t="s">
        <v>108</v>
      </c>
      <c r="C63" s="23" t="s">
        <v>184</v>
      </c>
      <c r="D63" s="24">
        <v>60078</v>
      </c>
      <c r="E63" s="24">
        <v>306222</v>
      </c>
      <c r="F63" s="25">
        <v>0.28</v>
      </c>
      <c r="G63" s="24">
        <v>2026</v>
      </c>
      <c r="H63" s="25">
        <v>0.24</v>
      </c>
      <c r="I63" s="25">
        <f t="shared" si="2"/>
        <v>0.033722826991577616</v>
      </c>
      <c r="J63" s="26">
        <f t="shared" si="3"/>
        <v>0.006616115106034185</v>
      </c>
    </row>
    <row r="64" spans="1:10" ht="12">
      <c r="A64" s="5">
        <v>57</v>
      </c>
      <c r="B64" s="22" t="s">
        <v>185</v>
      </c>
      <c r="C64" s="23" t="s">
        <v>382</v>
      </c>
      <c r="D64" s="24">
        <v>59874</v>
      </c>
      <c r="E64" s="24">
        <v>53399</v>
      </c>
      <c r="F64" s="25">
        <v>-0.25</v>
      </c>
      <c r="G64" s="24">
        <v>3272</v>
      </c>
      <c r="H64" s="25">
        <v>0.1</v>
      </c>
      <c r="I64" s="25">
        <f t="shared" si="2"/>
        <v>0.05464809433142934</v>
      </c>
      <c r="J64" s="26">
        <f t="shared" si="3"/>
        <v>0.06127455570329032</v>
      </c>
    </row>
    <row r="65" spans="1:10" ht="12">
      <c r="A65" s="5">
        <v>58</v>
      </c>
      <c r="B65" s="22" t="s">
        <v>186</v>
      </c>
      <c r="C65" s="23" t="s">
        <v>382</v>
      </c>
      <c r="D65" s="24">
        <v>59772</v>
      </c>
      <c r="E65" s="24">
        <v>12327</v>
      </c>
      <c r="F65" s="25">
        <v>0.59</v>
      </c>
      <c r="G65" s="24">
        <v>944</v>
      </c>
      <c r="H65" s="25">
        <v>0.78</v>
      </c>
      <c r="I65" s="25">
        <f t="shared" si="2"/>
        <v>0.015793348055945927</v>
      </c>
      <c r="J65" s="26">
        <f t="shared" si="3"/>
        <v>0.07657986533625376</v>
      </c>
    </row>
    <row r="66" spans="1:10" ht="12">
      <c r="A66" s="5">
        <v>59</v>
      </c>
      <c r="B66" s="22" t="s">
        <v>187</v>
      </c>
      <c r="C66" s="23" t="s">
        <v>402</v>
      </c>
      <c r="D66" s="24">
        <v>59164</v>
      </c>
      <c r="E66" s="24">
        <v>471389</v>
      </c>
      <c r="F66" s="25">
        <v>0.1</v>
      </c>
      <c r="G66" s="24">
        <v>714</v>
      </c>
      <c r="H66" s="25"/>
      <c r="I66" s="25">
        <f t="shared" si="2"/>
        <v>0.012068149550402271</v>
      </c>
      <c r="J66" s="26">
        <f t="shared" si="3"/>
        <v>0.0015146725952451161</v>
      </c>
    </row>
    <row r="67" spans="1:10" ht="12">
      <c r="A67" s="5">
        <v>60</v>
      </c>
      <c r="B67" s="22" t="s">
        <v>188</v>
      </c>
      <c r="C67" s="23" t="s">
        <v>382</v>
      </c>
      <c r="D67" s="24">
        <v>59054</v>
      </c>
      <c r="E67" s="24">
        <v>260159</v>
      </c>
      <c r="F67" s="25">
        <v>0.04</v>
      </c>
      <c r="G67" s="24">
        <v>3223</v>
      </c>
      <c r="H67" s="25">
        <v>0.12</v>
      </c>
      <c r="I67" s="25">
        <f t="shared" si="2"/>
        <v>0.054577166661022115</v>
      </c>
      <c r="J67" s="26">
        <f t="shared" si="3"/>
        <v>0.012388577754373287</v>
      </c>
    </row>
    <row r="68" spans="1:10" ht="12">
      <c r="A68" s="5">
        <v>61</v>
      </c>
      <c r="B68" s="22" t="s">
        <v>267</v>
      </c>
      <c r="C68" s="23" t="s">
        <v>382</v>
      </c>
      <c r="D68" s="24">
        <v>58444</v>
      </c>
      <c r="E68" s="24">
        <v>157274</v>
      </c>
      <c r="F68" s="25">
        <v>0.12</v>
      </c>
      <c r="G68" s="24">
        <v>1896</v>
      </c>
      <c r="H68" s="25">
        <v>0.26</v>
      </c>
      <c r="I68" s="25">
        <f t="shared" si="2"/>
        <v>0.032441311340770655</v>
      </c>
      <c r="J68" s="26">
        <f t="shared" si="3"/>
        <v>0.012055393771379885</v>
      </c>
    </row>
    <row r="69" spans="1:10" ht="12">
      <c r="A69" s="5">
        <v>62</v>
      </c>
      <c r="B69" s="22" t="s">
        <v>192</v>
      </c>
      <c r="C69" s="23" t="s">
        <v>382</v>
      </c>
      <c r="D69" s="24">
        <v>56851</v>
      </c>
      <c r="E69" s="24">
        <v>8180</v>
      </c>
      <c r="F69" s="25">
        <v>0.13</v>
      </c>
      <c r="G69" s="24">
        <v>870</v>
      </c>
      <c r="H69" s="25">
        <v>0.11</v>
      </c>
      <c r="I69" s="25">
        <f t="shared" si="2"/>
        <v>0.01530316089426747</v>
      </c>
      <c r="J69" s="26">
        <f t="shared" si="3"/>
        <v>0.10635696821515893</v>
      </c>
    </row>
    <row r="70" spans="1:10" ht="12">
      <c r="A70" s="5">
        <v>63</v>
      </c>
      <c r="B70" s="22" t="s">
        <v>193</v>
      </c>
      <c r="C70" s="23" t="s">
        <v>414</v>
      </c>
      <c r="D70" s="24">
        <v>55442</v>
      </c>
      <c r="E70" s="24">
        <v>68947</v>
      </c>
      <c r="F70" s="25">
        <v>0.17</v>
      </c>
      <c r="G70" s="24">
        <v>4470</v>
      </c>
      <c r="H70" s="25">
        <v>1.91</v>
      </c>
      <c r="I70" s="25">
        <f t="shared" si="2"/>
        <v>0.08062479708524224</v>
      </c>
      <c r="J70" s="26">
        <f t="shared" si="3"/>
        <v>0.06483240750141413</v>
      </c>
    </row>
    <row r="71" spans="1:10" ht="12">
      <c r="A71" s="5">
        <v>64</v>
      </c>
      <c r="B71" s="22" t="s">
        <v>194</v>
      </c>
      <c r="C71" s="23" t="s">
        <v>382</v>
      </c>
      <c r="D71" s="24">
        <v>54825</v>
      </c>
      <c r="E71" s="24">
        <v>302287</v>
      </c>
      <c r="F71" s="25">
        <v>0.27</v>
      </c>
      <c r="G71" s="24">
        <v>2586</v>
      </c>
      <c r="H71" s="25">
        <v>0.31</v>
      </c>
      <c r="I71" s="25">
        <f t="shared" si="2"/>
        <v>0.04716826265389877</v>
      </c>
      <c r="J71" s="26">
        <f t="shared" si="3"/>
        <v>0.008554784029746566</v>
      </c>
    </row>
    <row r="72" spans="1:10" ht="12">
      <c r="A72" s="5">
        <v>65</v>
      </c>
      <c r="B72" s="22" t="s">
        <v>195</v>
      </c>
      <c r="C72" s="23" t="s">
        <v>382</v>
      </c>
      <c r="D72" s="24">
        <v>54777</v>
      </c>
      <c r="E72" s="24">
        <v>35009</v>
      </c>
      <c r="F72" s="25">
        <v>-0.07</v>
      </c>
      <c r="G72" s="24">
        <v>3256</v>
      </c>
      <c r="H72" s="25">
        <v>0.25</v>
      </c>
      <c r="I72" s="25">
        <f aca="true" t="shared" si="4" ref="I72:I107">G72/D72</f>
        <v>0.059441006261752194</v>
      </c>
      <c r="J72" s="26">
        <f aca="true" t="shared" si="5" ref="J72:J107">G72/E72</f>
        <v>0.09300465594561398</v>
      </c>
    </row>
    <row r="73" spans="1:10" ht="12">
      <c r="A73" s="5">
        <v>66</v>
      </c>
      <c r="B73" s="22" t="s">
        <v>196</v>
      </c>
      <c r="C73" s="23" t="s">
        <v>382</v>
      </c>
      <c r="D73" s="24">
        <v>53544</v>
      </c>
      <c r="E73" s="24">
        <v>23260</v>
      </c>
      <c r="F73" s="25">
        <v>0.09</v>
      </c>
      <c r="G73" s="24">
        <v>2794</v>
      </c>
      <c r="H73" s="25"/>
      <c r="I73" s="25">
        <f t="shared" si="4"/>
        <v>0.0521813835350366</v>
      </c>
      <c r="J73" s="26">
        <f t="shared" si="5"/>
        <v>0.12012037833190026</v>
      </c>
    </row>
    <row r="74" spans="1:10" ht="12">
      <c r="A74" s="5">
        <v>67</v>
      </c>
      <c r="B74" s="22" t="s">
        <v>197</v>
      </c>
      <c r="C74" s="23" t="s">
        <v>382</v>
      </c>
      <c r="D74" s="24">
        <v>52455</v>
      </c>
      <c r="E74" s="24">
        <v>120003</v>
      </c>
      <c r="F74" s="25">
        <v>0.11</v>
      </c>
      <c r="G74" s="24">
        <v>1991</v>
      </c>
      <c r="H74" s="25">
        <v>0.05</v>
      </c>
      <c r="I74" s="25">
        <f t="shared" si="4"/>
        <v>0.03795634353255171</v>
      </c>
      <c r="J74" s="26">
        <f t="shared" si="5"/>
        <v>0.016591251885369532</v>
      </c>
    </row>
    <row r="75" spans="1:10" ht="12">
      <c r="A75" s="5">
        <v>68</v>
      </c>
      <c r="B75" s="22" t="s">
        <v>198</v>
      </c>
      <c r="C75" s="23" t="s">
        <v>199</v>
      </c>
      <c r="D75" s="24">
        <v>52280</v>
      </c>
      <c r="E75" s="24">
        <v>35609</v>
      </c>
      <c r="F75" s="25">
        <v>0.06</v>
      </c>
      <c r="G75" s="24">
        <v>2894</v>
      </c>
      <c r="H75" s="25">
        <v>0.15</v>
      </c>
      <c r="I75" s="25">
        <f t="shared" si="4"/>
        <v>0.0553557765876052</v>
      </c>
      <c r="J75" s="26">
        <f t="shared" si="5"/>
        <v>0.08127158864332051</v>
      </c>
    </row>
    <row r="76" spans="1:10" ht="12">
      <c r="A76" s="5">
        <v>69</v>
      </c>
      <c r="B76" s="22" t="s">
        <v>200</v>
      </c>
      <c r="C76" s="23" t="s">
        <v>201</v>
      </c>
      <c r="D76" s="24">
        <v>52131</v>
      </c>
      <c r="E76" s="24">
        <v>21133</v>
      </c>
      <c r="F76" s="25">
        <v>0.35</v>
      </c>
      <c r="G76" s="24">
        <v>1511</v>
      </c>
      <c r="H76" s="25">
        <v>0.67</v>
      </c>
      <c r="I76" s="25">
        <f t="shared" si="4"/>
        <v>0.028984673227062593</v>
      </c>
      <c r="J76" s="26">
        <f t="shared" si="5"/>
        <v>0.07149955046609568</v>
      </c>
    </row>
    <row r="77" spans="1:10" ht="12">
      <c r="A77" s="5">
        <v>70</v>
      </c>
      <c r="B77" s="22" t="s">
        <v>202</v>
      </c>
      <c r="C77" s="23" t="s">
        <v>184</v>
      </c>
      <c r="D77" s="24">
        <v>50385</v>
      </c>
      <c r="E77" s="24">
        <v>9809</v>
      </c>
      <c r="F77" s="25">
        <v>0.26</v>
      </c>
      <c r="G77" s="24">
        <v>1089</v>
      </c>
      <c r="H77" s="25">
        <v>0.41</v>
      </c>
      <c r="I77" s="25">
        <f t="shared" si="4"/>
        <v>0.02161357546888955</v>
      </c>
      <c r="J77" s="26">
        <f t="shared" si="5"/>
        <v>0.11102049138546233</v>
      </c>
    </row>
    <row r="78" spans="1:10" ht="12">
      <c r="A78" s="5">
        <v>71</v>
      </c>
      <c r="B78" s="22" t="s">
        <v>203</v>
      </c>
      <c r="C78" s="23" t="s">
        <v>382</v>
      </c>
      <c r="D78" s="24">
        <v>49991</v>
      </c>
      <c r="E78" s="24">
        <v>7351</v>
      </c>
      <c r="F78" s="25">
        <v>0.64</v>
      </c>
      <c r="G78" s="24">
        <v>384</v>
      </c>
      <c r="H78" s="25"/>
      <c r="I78" s="25">
        <f t="shared" si="4"/>
        <v>0.007681382648876797</v>
      </c>
      <c r="J78" s="26">
        <f t="shared" si="5"/>
        <v>0.05223779077676507</v>
      </c>
    </row>
    <row r="79" spans="1:10" ht="12">
      <c r="A79" s="5">
        <v>72</v>
      </c>
      <c r="B79" s="22" t="s">
        <v>204</v>
      </c>
      <c r="C79" s="23" t="s">
        <v>382</v>
      </c>
      <c r="D79" s="24">
        <v>49385</v>
      </c>
      <c r="E79" s="24">
        <v>15998</v>
      </c>
      <c r="F79" s="25">
        <v>0.07</v>
      </c>
      <c r="G79" s="24">
        <v>2296</v>
      </c>
      <c r="H79" s="25">
        <v>0.08</v>
      </c>
      <c r="I79" s="25">
        <f t="shared" si="4"/>
        <v>0.04649184975194897</v>
      </c>
      <c r="J79" s="26">
        <f t="shared" si="5"/>
        <v>0.14351793974246782</v>
      </c>
    </row>
    <row r="80" spans="1:10" ht="12">
      <c r="A80" s="5">
        <v>73</v>
      </c>
      <c r="B80" s="22" t="s">
        <v>205</v>
      </c>
      <c r="C80" s="23" t="s">
        <v>206</v>
      </c>
      <c r="D80" s="24">
        <v>47471</v>
      </c>
      <c r="E80" s="24">
        <v>15518</v>
      </c>
      <c r="F80" s="25">
        <v>0.18</v>
      </c>
      <c r="G80" s="24">
        <v>1248</v>
      </c>
      <c r="H80" s="25">
        <v>0.19</v>
      </c>
      <c r="I80" s="25">
        <f t="shared" si="4"/>
        <v>0.02628973478544796</v>
      </c>
      <c r="J80" s="26">
        <f t="shared" si="5"/>
        <v>0.08042273488851656</v>
      </c>
    </row>
    <row r="81" spans="1:10" ht="12">
      <c r="A81" s="5">
        <v>74</v>
      </c>
      <c r="B81" s="22" t="s">
        <v>207</v>
      </c>
      <c r="C81" s="23" t="s">
        <v>382</v>
      </c>
      <c r="D81" s="24">
        <v>47433</v>
      </c>
      <c r="E81" s="24">
        <v>11409</v>
      </c>
      <c r="F81" s="25">
        <v>0.07</v>
      </c>
      <c r="G81" s="24">
        <v>1643</v>
      </c>
      <c r="H81" s="25">
        <v>0.04</v>
      </c>
      <c r="I81" s="25">
        <f t="shared" si="4"/>
        <v>0.03463833196297936</v>
      </c>
      <c r="J81" s="26">
        <f t="shared" si="5"/>
        <v>0.14400911561048296</v>
      </c>
    </row>
    <row r="82" spans="1:10" ht="12">
      <c r="A82" s="5">
        <v>75</v>
      </c>
      <c r="B82" s="22" t="s">
        <v>208</v>
      </c>
      <c r="C82" s="23" t="s">
        <v>382</v>
      </c>
      <c r="D82" s="24">
        <v>47301</v>
      </c>
      <c r="E82" s="24">
        <v>24584</v>
      </c>
      <c r="F82" s="25">
        <v>0.23</v>
      </c>
      <c r="G82" s="24">
        <v>1855</v>
      </c>
      <c r="H82" s="47">
        <v>0.41</v>
      </c>
      <c r="I82" s="25">
        <f t="shared" si="4"/>
        <v>0.03921692987463267</v>
      </c>
      <c r="J82" s="26">
        <f t="shared" si="5"/>
        <v>0.07545558086560364</v>
      </c>
    </row>
    <row r="83" spans="1:10" ht="12">
      <c r="A83" s="5">
        <v>76</v>
      </c>
      <c r="B83" s="22" t="s">
        <v>209</v>
      </c>
      <c r="C83" s="23" t="s">
        <v>382</v>
      </c>
      <c r="D83" s="24">
        <v>45602</v>
      </c>
      <c r="E83" s="24">
        <v>13294</v>
      </c>
      <c r="F83" s="25">
        <v>0.32</v>
      </c>
      <c r="G83" s="24">
        <v>246</v>
      </c>
      <c r="H83" s="25"/>
      <c r="I83" s="25">
        <f t="shared" si="4"/>
        <v>0.00539450024121749</v>
      </c>
      <c r="J83" s="26">
        <f t="shared" si="5"/>
        <v>0.018504588536181737</v>
      </c>
    </row>
    <row r="84" spans="1:10" ht="12">
      <c r="A84" s="5">
        <v>77</v>
      </c>
      <c r="B84" s="22" t="s">
        <v>210</v>
      </c>
      <c r="C84" s="23" t="s">
        <v>382</v>
      </c>
      <c r="D84" s="24">
        <v>45025</v>
      </c>
      <c r="E84" s="24">
        <v>45800</v>
      </c>
      <c r="F84" s="25">
        <v>0.29</v>
      </c>
      <c r="G84" s="24">
        <v>-178</v>
      </c>
      <c r="H84" s="25"/>
      <c r="I84" s="25">
        <f t="shared" si="4"/>
        <v>-0.003953359244863964</v>
      </c>
      <c r="J84" s="26">
        <f t="shared" si="5"/>
        <v>-0.00388646288209607</v>
      </c>
    </row>
    <row r="85" spans="1:10" ht="12">
      <c r="A85" s="5">
        <v>78</v>
      </c>
      <c r="B85" s="22" t="s">
        <v>211</v>
      </c>
      <c r="C85" s="23" t="s">
        <v>414</v>
      </c>
      <c r="D85" s="24">
        <v>44925</v>
      </c>
      <c r="E85" s="24">
        <v>586440</v>
      </c>
      <c r="F85" s="25">
        <v>0.27</v>
      </c>
      <c r="G85" s="24">
        <v>823</v>
      </c>
      <c r="H85" s="25">
        <f>0.38</f>
        <v>0.38</v>
      </c>
      <c r="I85" s="25">
        <f t="shared" si="4"/>
        <v>0.018319421257651642</v>
      </c>
      <c r="J85" s="26">
        <f t="shared" si="5"/>
        <v>0.0014033831252984108</v>
      </c>
    </row>
    <row r="86" spans="1:10" ht="12">
      <c r="A86" s="5">
        <v>79</v>
      </c>
      <c r="B86" s="22" t="s">
        <v>212</v>
      </c>
      <c r="C86" s="23" t="s">
        <v>382</v>
      </c>
      <c r="D86" s="24">
        <v>44656</v>
      </c>
      <c r="E86" s="24">
        <v>178174</v>
      </c>
      <c r="F86" s="25">
        <v>0.09</v>
      </c>
      <c r="G86" s="24">
        <v>6698</v>
      </c>
      <c r="H86" s="25">
        <v>0.35</v>
      </c>
      <c r="I86" s="25">
        <f t="shared" si="4"/>
        <v>0.14999104263704766</v>
      </c>
      <c r="J86" s="26">
        <f t="shared" si="5"/>
        <v>0.03759246579186638</v>
      </c>
    </row>
    <row r="87" spans="1:10" ht="12">
      <c r="A87" s="5">
        <v>80</v>
      </c>
      <c r="B87" s="22" t="s">
        <v>213</v>
      </c>
      <c r="C87" s="23" t="s">
        <v>400</v>
      </c>
      <c r="D87" s="24">
        <v>43531</v>
      </c>
      <c r="E87" s="24">
        <v>374383</v>
      </c>
      <c r="F87" s="25">
        <v>0.26</v>
      </c>
      <c r="G87" s="24">
        <v>1941</v>
      </c>
      <c r="H87" s="25">
        <v>-0.3</v>
      </c>
      <c r="I87" s="25">
        <f t="shared" si="4"/>
        <v>0.04458891364774528</v>
      </c>
      <c r="J87" s="26">
        <f t="shared" si="5"/>
        <v>0.005184530280488163</v>
      </c>
    </row>
    <row r="88" spans="1:10" ht="12">
      <c r="A88" s="5">
        <v>81</v>
      </c>
      <c r="B88" s="22" t="s">
        <v>214</v>
      </c>
      <c r="C88" s="23" t="s">
        <v>400</v>
      </c>
      <c r="D88" s="24">
        <v>42326</v>
      </c>
      <c r="E88" s="24">
        <v>20304</v>
      </c>
      <c r="F88" s="25">
        <v>-0.04</v>
      </c>
      <c r="G88" s="24">
        <v>1341</v>
      </c>
      <c r="H88" s="25">
        <v>0.15</v>
      </c>
      <c r="I88" s="25">
        <f t="shared" si="4"/>
        <v>0.03168265368804045</v>
      </c>
      <c r="J88" s="26">
        <f t="shared" si="5"/>
        <v>0.06604609929078015</v>
      </c>
    </row>
    <row r="89" spans="1:10" ht="12">
      <c r="A89" s="5">
        <v>82</v>
      </c>
      <c r="B89" s="22" t="s">
        <v>215</v>
      </c>
      <c r="C89" s="23" t="s">
        <v>382</v>
      </c>
      <c r="D89" s="24">
        <v>42105</v>
      </c>
      <c r="E89" s="24">
        <v>19653</v>
      </c>
      <c r="F89" s="25">
        <v>0.06</v>
      </c>
      <c r="G89" s="24">
        <v>209</v>
      </c>
      <c r="H89" s="25">
        <f>0.83</f>
        <v>0.83</v>
      </c>
      <c r="I89" s="25">
        <f t="shared" si="4"/>
        <v>0.004963781023631398</v>
      </c>
      <c r="J89" s="26">
        <f t="shared" si="5"/>
        <v>0.010634508726403093</v>
      </c>
    </row>
    <row r="90" spans="1:10" ht="12">
      <c r="A90" s="5">
        <v>83</v>
      </c>
      <c r="B90" s="22" t="s">
        <v>216</v>
      </c>
      <c r="C90" s="23" t="s">
        <v>414</v>
      </c>
      <c r="D90" s="24">
        <v>40929</v>
      </c>
      <c r="E90" s="24">
        <v>24678</v>
      </c>
      <c r="F90" s="25">
        <v>0.38</v>
      </c>
      <c r="G90" s="24">
        <v>639</v>
      </c>
      <c r="H90" s="47">
        <v>0.64</v>
      </c>
      <c r="I90" s="25">
        <f t="shared" si="4"/>
        <v>0.015612401964377336</v>
      </c>
      <c r="J90" s="26">
        <f t="shared" si="5"/>
        <v>0.025893508388037927</v>
      </c>
    </row>
    <row r="91" spans="1:10" ht="12">
      <c r="A91" s="5">
        <v>84</v>
      </c>
      <c r="B91" s="22" t="s">
        <v>217</v>
      </c>
      <c r="C91" s="23" t="s">
        <v>400</v>
      </c>
      <c r="D91" s="24">
        <v>40743</v>
      </c>
      <c r="E91" s="24">
        <v>8588</v>
      </c>
      <c r="F91" s="25">
        <v>-0.03</v>
      </c>
      <c r="G91" s="24">
        <v>1207</v>
      </c>
      <c r="H91" s="25">
        <v>0.14</v>
      </c>
      <c r="I91" s="25">
        <f t="shared" si="4"/>
        <v>0.02962472081093685</v>
      </c>
      <c r="J91" s="26">
        <f t="shared" si="5"/>
        <v>0.14054494643688867</v>
      </c>
    </row>
    <row r="92" spans="1:10" ht="12">
      <c r="A92" s="5">
        <v>85</v>
      </c>
      <c r="B92" s="22" t="s">
        <v>218</v>
      </c>
      <c r="C92" s="23" t="s">
        <v>199</v>
      </c>
      <c r="D92" s="24">
        <v>40486</v>
      </c>
      <c r="E92" s="24">
        <v>5347</v>
      </c>
      <c r="F92" s="25">
        <v>0.29</v>
      </c>
      <c r="G92" s="24">
        <v>879</v>
      </c>
      <c r="H92" s="25">
        <v>0.67</v>
      </c>
      <c r="I92" s="25">
        <f t="shared" si="4"/>
        <v>0.021711208812922985</v>
      </c>
      <c r="J92" s="26">
        <f t="shared" si="5"/>
        <v>0.16439124742846456</v>
      </c>
    </row>
    <row r="93" spans="1:10" ht="12">
      <c r="A93" s="5">
        <v>86</v>
      </c>
      <c r="B93" s="22" t="s">
        <v>219</v>
      </c>
      <c r="C93" s="23" t="s">
        <v>382</v>
      </c>
      <c r="D93" s="24">
        <v>40064</v>
      </c>
      <c r="E93" s="24">
        <v>28490</v>
      </c>
      <c r="F93" s="25">
        <v>-0.01</v>
      </c>
      <c r="G93" s="24">
        <v>2274</v>
      </c>
      <c r="H93" s="25">
        <f>0.05</f>
        <v>0.05</v>
      </c>
      <c r="I93" s="25">
        <f t="shared" si="4"/>
        <v>0.05675918530351438</v>
      </c>
      <c r="J93" s="26">
        <f t="shared" si="5"/>
        <v>0.07981747981747982</v>
      </c>
    </row>
    <row r="94" spans="1:10" ht="12">
      <c r="A94" s="5">
        <v>87</v>
      </c>
      <c r="B94" s="22" t="s">
        <v>220</v>
      </c>
      <c r="C94" s="23" t="s">
        <v>400</v>
      </c>
      <c r="D94" s="24">
        <v>39154</v>
      </c>
      <c r="E94" s="24">
        <v>4084</v>
      </c>
      <c r="F94" s="25">
        <v>0.41</v>
      </c>
      <c r="G94" s="24">
        <v>692</v>
      </c>
      <c r="H94" s="25">
        <v>0.15</v>
      </c>
      <c r="I94" s="25">
        <f t="shared" si="4"/>
        <v>0.01767380088879808</v>
      </c>
      <c r="J94" s="26">
        <f t="shared" si="5"/>
        <v>0.1694417238001959</v>
      </c>
    </row>
    <row r="95" spans="1:10" ht="12">
      <c r="A95" s="5">
        <v>88</v>
      </c>
      <c r="B95" s="22" t="s">
        <v>221</v>
      </c>
      <c r="C95" s="23" t="s">
        <v>382</v>
      </c>
      <c r="D95" s="24">
        <v>38725</v>
      </c>
      <c r="E95" s="24">
        <v>116182</v>
      </c>
      <c r="F95" s="25">
        <v>0.14</v>
      </c>
      <c r="G95" s="24">
        <v>1306</v>
      </c>
      <c r="H95" s="25">
        <v>-0.09</v>
      </c>
      <c r="I95" s="25">
        <f t="shared" si="4"/>
        <v>0.0337249838605552</v>
      </c>
      <c r="J95" s="26">
        <f t="shared" si="5"/>
        <v>0.011240983973421012</v>
      </c>
    </row>
    <row r="96" spans="1:10" ht="12">
      <c r="A96" s="5">
        <v>89</v>
      </c>
      <c r="B96" s="22" t="s">
        <v>222</v>
      </c>
      <c r="C96" s="23" t="s">
        <v>199</v>
      </c>
      <c r="D96" s="24">
        <v>38576</v>
      </c>
      <c r="E96" s="24">
        <v>24210</v>
      </c>
      <c r="F96" s="25">
        <v>0.06</v>
      </c>
      <c r="G96" s="24">
        <v>1475</v>
      </c>
      <c r="H96" s="25">
        <v>0.51</v>
      </c>
      <c r="I96" s="25">
        <f t="shared" si="4"/>
        <v>0.03823620904189133</v>
      </c>
      <c r="J96" s="26">
        <f t="shared" si="5"/>
        <v>0.060925237505163155</v>
      </c>
    </row>
    <row r="97" spans="1:10" ht="12">
      <c r="A97" s="5">
        <v>90</v>
      </c>
      <c r="B97" s="22" t="s">
        <v>223</v>
      </c>
      <c r="C97" s="23" t="s">
        <v>92</v>
      </c>
      <c r="D97" s="24">
        <v>38491</v>
      </c>
      <c r="E97" s="24">
        <v>42279</v>
      </c>
      <c r="F97" s="25">
        <v>0.09</v>
      </c>
      <c r="G97" s="24">
        <v>931</v>
      </c>
      <c r="H97" s="25">
        <v>-0.2</v>
      </c>
      <c r="I97" s="25">
        <f t="shared" si="4"/>
        <v>0.024187472396144553</v>
      </c>
      <c r="J97" s="26">
        <f t="shared" si="5"/>
        <v>0.02202038837247806</v>
      </c>
    </row>
    <row r="98" spans="1:10" ht="12">
      <c r="A98" s="5">
        <v>91</v>
      </c>
      <c r="B98" s="22" t="s">
        <v>224</v>
      </c>
      <c r="C98" s="23" t="s">
        <v>382</v>
      </c>
      <c r="D98" s="24">
        <v>38440</v>
      </c>
      <c r="E98" s="24">
        <v>20106</v>
      </c>
      <c r="F98" s="25">
        <v>0.02</v>
      </c>
      <c r="G98" s="24">
        <v>3144</v>
      </c>
      <c r="H98" s="25">
        <v>0.51</v>
      </c>
      <c r="I98" s="25">
        <f t="shared" si="4"/>
        <v>0.081789802289282</v>
      </c>
      <c r="J98" s="26">
        <f t="shared" si="5"/>
        <v>0.15637123246792003</v>
      </c>
    </row>
    <row r="99" spans="1:10" ht="12">
      <c r="A99" s="5">
        <v>92</v>
      </c>
      <c r="B99" s="22" t="s">
        <v>225</v>
      </c>
      <c r="C99" s="23" t="s">
        <v>226</v>
      </c>
      <c r="D99" s="24">
        <v>37609</v>
      </c>
      <c r="E99" s="24">
        <v>30572</v>
      </c>
      <c r="F99" s="25">
        <v>0.13</v>
      </c>
      <c r="G99" s="24">
        <v>1635</v>
      </c>
      <c r="H99" s="25">
        <v>0.08</v>
      </c>
      <c r="I99" s="25">
        <f t="shared" si="4"/>
        <v>0.04347363662953017</v>
      </c>
      <c r="J99" s="26">
        <f t="shared" si="5"/>
        <v>0.053480308779275156</v>
      </c>
    </row>
    <row r="100" spans="1:10" ht="12">
      <c r="A100" s="5">
        <v>93</v>
      </c>
      <c r="B100" s="22" t="s">
        <v>227</v>
      </c>
      <c r="C100" s="23" t="s">
        <v>92</v>
      </c>
      <c r="D100" s="24">
        <v>37503</v>
      </c>
      <c r="E100" s="24">
        <v>11491</v>
      </c>
      <c r="F100" s="25">
        <v>0.15</v>
      </c>
      <c r="G100" s="24">
        <v>663</v>
      </c>
      <c r="H100" s="25">
        <v>0.14</v>
      </c>
      <c r="I100" s="25">
        <f t="shared" si="4"/>
        <v>0.017678585713142948</v>
      </c>
      <c r="J100" s="26">
        <f t="shared" si="5"/>
        <v>0.05769732834392133</v>
      </c>
    </row>
    <row r="101" spans="1:10" ht="12">
      <c r="A101" s="5">
        <v>94</v>
      </c>
      <c r="B101" s="22" t="s">
        <v>228</v>
      </c>
      <c r="C101" s="23" t="s">
        <v>92</v>
      </c>
      <c r="D101" s="24">
        <v>37384</v>
      </c>
      <c r="E101" s="24">
        <v>50543</v>
      </c>
      <c r="F101" s="25"/>
      <c r="G101" s="24">
        <v>1316.71</v>
      </c>
      <c r="H101" s="25"/>
      <c r="I101" s="25">
        <f t="shared" si="4"/>
        <v>0.03522121763321207</v>
      </c>
      <c r="J101" s="26">
        <f t="shared" si="5"/>
        <v>0.02605128306590428</v>
      </c>
    </row>
    <row r="102" spans="1:10" ht="12">
      <c r="A102" s="5">
        <v>95</v>
      </c>
      <c r="B102" s="22" t="s">
        <v>229</v>
      </c>
      <c r="C102" s="23" t="s">
        <v>414</v>
      </c>
      <c r="D102" s="24">
        <v>37234</v>
      </c>
      <c r="E102" s="24">
        <v>21730</v>
      </c>
      <c r="F102" s="25">
        <v>0.13</v>
      </c>
      <c r="G102" s="24">
        <v>272</v>
      </c>
      <c r="H102" s="25">
        <v>0.28</v>
      </c>
      <c r="I102" s="25">
        <f t="shared" si="4"/>
        <v>0.007305151205887092</v>
      </c>
      <c r="J102" s="26">
        <f t="shared" si="5"/>
        <v>0.01251725724804418</v>
      </c>
    </row>
    <row r="103" spans="1:10" ht="12">
      <c r="A103" s="5">
        <v>96</v>
      </c>
      <c r="B103" s="22" t="s">
        <v>230</v>
      </c>
      <c r="C103" s="23" t="s">
        <v>392</v>
      </c>
      <c r="D103" s="24">
        <v>36861</v>
      </c>
      <c r="E103" s="24">
        <v>665627</v>
      </c>
      <c r="F103" s="25">
        <v>0.07</v>
      </c>
      <c r="G103" s="24">
        <v>-4176</v>
      </c>
      <c r="H103" s="25"/>
      <c r="I103" s="25">
        <f t="shared" si="4"/>
        <v>-0.1132904696020184</v>
      </c>
      <c r="J103" s="26">
        <f t="shared" si="5"/>
        <v>-0.0062737839660951256</v>
      </c>
    </row>
    <row r="104" spans="1:10" ht="12">
      <c r="A104" s="5">
        <v>97</v>
      </c>
      <c r="B104" s="22" t="s">
        <v>231</v>
      </c>
      <c r="C104" s="23" t="s">
        <v>402</v>
      </c>
      <c r="D104" s="24">
        <v>36846</v>
      </c>
      <c r="E104" s="24">
        <v>11126</v>
      </c>
      <c r="F104" s="25">
        <v>0.21</v>
      </c>
      <c r="G104" s="24">
        <v>1446</v>
      </c>
      <c r="H104" s="25">
        <v>0.45</v>
      </c>
      <c r="I104" s="25">
        <f t="shared" si="4"/>
        <v>0.039244422732453994</v>
      </c>
      <c r="J104" s="26">
        <f t="shared" si="5"/>
        <v>0.12996584576667267</v>
      </c>
    </row>
    <row r="105" spans="1:10" ht="12">
      <c r="A105" s="5">
        <v>98</v>
      </c>
      <c r="B105" s="22" t="s">
        <v>232</v>
      </c>
      <c r="C105" s="23" t="s">
        <v>382</v>
      </c>
      <c r="D105" s="24">
        <v>36735</v>
      </c>
      <c r="E105" s="24">
        <v>6598</v>
      </c>
      <c r="F105" s="25">
        <v>0.3</v>
      </c>
      <c r="G105" s="24">
        <v>419</v>
      </c>
      <c r="H105" s="25">
        <v>0.35</v>
      </c>
      <c r="I105" s="25">
        <f t="shared" si="4"/>
        <v>0.01140601606097727</v>
      </c>
      <c r="J105" s="26">
        <f t="shared" si="5"/>
        <v>0.0635040921491361</v>
      </c>
    </row>
    <row r="106" spans="1:10" ht="12">
      <c r="A106" s="5">
        <v>99</v>
      </c>
      <c r="B106" s="22" t="s">
        <v>233</v>
      </c>
      <c r="C106" s="23" t="s">
        <v>382</v>
      </c>
      <c r="D106" s="24">
        <v>36390</v>
      </c>
      <c r="E106" s="24">
        <v>61147</v>
      </c>
      <c r="F106" s="25">
        <v>0</v>
      </c>
      <c r="G106" s="24">
        <v>2805</v>
      </c>
      <c r="H106" s="25">
        <v>-0.21</v>
      </c>
      <c r="I106" s="25">
        <f t="shared" si="4"/>
        <v>0.07708161582852432</v>
      </c>
      <c r="J106" s="26">
        <f t="shared" si="5"/>
        <v>0.04587306000294373</v>
      </c>
    </row>
    <row r="107" spans="1:10" ht="12.75" thickBot="1">
      <c r="A107" s="5">
        <v>100</v>
      </c>
      <c r="B107" s="27" t="s">
        <v>234</v>
      </c>
      <c r="C107" s="28" t="s">
        <v>414</v>
      </c>
      <c r="D107" s="29">
        <v>35444</v>
      </c>
      <c r="E107" s="29">
        <v>59432</v>
      </c>
      <c r="F107" s="30">
        <v>0.14</v>
      </c>
      <c r="G107" s="29">
        <v>1331</v>
      </c>
      <c r="H107" s="30">
        <v>-0.14</v>
      </c>
      <c r="I107" s="30">
        <f t="shared" si="4"/>
        <v>0.03755219501184968</v>
      </c>
      <c r="J107" s="31">
        <f t="shared" si="5"/>
        <v>0.022395342576389823</v>
      </c>
    </row>
    <row r="108" spans="2:7" ht="12">
      <c r="B108" s="4" t="s">
        <v>235</v>
      </c>
      <c r="D108" s="11">
        <f>SUM(D8:D107)</f>
        <v>7544361</v>
      </c>
      <c r="E108" s="11">
        <f>SUM(E8:E107)</f>
        <v>9471236</v>
      </c>
      <c r="F108" s="12"/>
      <c r="G108" s="11">
        <f>SUM(G8:G107)</f>
        <v>245705.71</v>
      </c>
    </row>
    <row r="111" ht="12.75" thickBot="1"/>
    <row r="112" spans="2:8" ht="13.5" thickBot="1">
      <c r="B112" s="81" t="s">
        <v>236</v>
      </c>
      <c r="C112" s="103" t="s">
        <v>375</v>
      </c>
      <c r="D112" s="88" t="s">
        <v>237</v>
      </c>
      <c r="E112" s="89" t="s">
        <v>238</v>
      </c>
      <c r="F112" s="88" t="s">
        <v>239</v>
      </c>
      <c r="G112" s="90" t="s">
        <v>238</v>
      </c>
      <c r="H112"/>
    </row>
    <row r="113" spans="2:8" ht="12.75">
      <c r="B113" s="3" t="s">
        <v>240</v>
      </c>
      <c r="C113" s="33">
        <f>AVERAGE(D8:D107)</f>
        <v>75443.61</v>
      </c>
      <c r="D113" s="33">
        <f>AVERAGE(E8:E107)</f>
        <v>94712.36</v>
      </c>
      <c r="E113" s="48">
        <f>AVERAGE(F8:F107)</f>
        <v>0.13091836734693882</v>
      </c>
      <c r="F113" s="33">
        <f>AVERAGE(G8:G107)</f>
        <v>2457.0571</v>
      </c>
      <c r="G113" s="48">
        <f>AVERAGE(H8:H107)</f>
        <v>0.2538636363636364</v>
      </c>
      <c r="H113"/>
    </row>
    <row r="114" spans="2:8" ht="12.75">
      <c r="B114" s="3" t="s">
        <v>241</v>
      </c>
      <c r="C114" s="34">
        <f>MEDIAN(D8:D107)</f>
        <v>63514</v>
      </c>
      <c r="D114" s="34">
        <f>MEDIAN(E8:E107)</f>
        <v>29203.5</v>
      </c>
      <c r="E114" s="46">
        <f>MEDIAN(F8:F107)</f>
        <v>0.10500000000000001</v>
      </c>
      <c r="F114" s="34">
        <f>MEDIAN(G8:G107)</f>
        <v>2118</v>
      </c>
      <c r="G114" s="46">
        <f>MEDIAN(H8:H107)</f>
        <v>0.16499999999999998</v>
      </c>
      <c r="H114"/>
    </row>
    <row r="115" spans="2:8" ht="12.75">
      <c r="B115" s="3" t="s">
        <v>242</v>
      </c>
      <c r="C115" s="35">
        <f>STDEV(D8:D107)</f>
        <v>45243.08804532099</v>
      </c>
      <c r="D115" s="35">
        <f>STDEV(E8:E107)</f>
        <v>149018.26954664712</v>
      </c>
      <c r="E115" s="46">
        <f>STDEV(F8:F107)</f>
        <v>0.15147444910389204</v>
      </c>
      <c r="F115" s="35">
        <f>STDEV(G8:G107)</f>
        <v>2031.9131378029806</v>
      </c>
      <c r="G115" s="46">
        <f>STDEV(H8:H107)</f>
        <v>0.36546123217888016</v>
      </c>
      <c r="H115"/>
    </row>
    <row r="116" spans="2:8" ht="13.5" thickBot="1">
      <c r="B116" s="3" t="s">
        <v>243</v>
      </c>
      <c r="C116" s="36">
        <f>C115/C113</f>
        <v>0.5996941032556765</v>
      </c>
      <c r="D116" s="36">
        <f>D115/D113</f>
        <v>1.5733772186296184</v>
      </c>
      <c r="E116" s="49">
        <f>E115/E113</f>
        <v>1.1570144982214665</v>
      </c>
      <c r="F116" s="36">
        <f>F115/F113</f>
        <v>0.8269702555154215</v>
      </c>
      <c r="G116" s="49">
        <f>G115/G113</f>
        <v>1.4395966173563763</v>
      </c>
      <c r="H116"/>
    </row>
    <row r="117" ht="12.75" thickBot="1"/>
    <row r="118" spans="2:10" ht="12.75" thickBot="1">
      <c r="B118" s="81" t="s">
        <v>244</v>
      </c>
      <c r="C118" s="82" t="s">
        <v>382</v>
      </c>
      <c r="D118" s="68" t="s">
        <v>392</v>
      </c>
      <c r="E118" s="68" t="s">
        <v>400</v>
      </c>
      <c r="F118" s="85" t="s">
        <v>414</v>
      </c>
      <c r="G118" s="85" t="s">
        <v>402</v>
      </c>
      <c r="H118" s="68" t="s">
        <v>184</v>
      </c>
      <c r="I118" s="83" t="s">
        <v>92</v>
      </c>
      <c r="J118" s="84" t="s">
        <v>245</v>
      </c>
    </row>
    <row r="119" spans="2:10" ht="12">
      <c r="B119" s="3" t="s">
        <v>246</v>
      </c>
      <c r="C119" s="39">
        <v>59</v>
      </c>
      <c r="D119" s="53">
        <v>3</v>
      </c>
      <c r="E119" s="43">
        <v>10</v>
      </c>
      <c r="F119" s="43">
        <v>9</v>
      </c>
      <c r="G119" s="43">
        <v>6</v>
      </c>
      <c r="H119" s="43">
        <v>4</v>
      </c>
      <c r="I119" s="50">
        <v>4</v>
      </c>
      <c r="J119" s="37">
        <v>5</v>
      </c>
    </row>
    <row r="120" spans="2:10" ht="12">
      <c r="B120" s="3" t="s">
        <v>235</v>
      </c>
      <c r="C120" s="40">
        <v>4927763</v>
      </c>
      <c r="D120" s="40">
        <v>267454</v>
      </c>
      <c r="E120" s="40">
        <v>647793</v>
      </c>
      <c r="F120" s="34">
        <v>473510</v>
      </c>
      <c r="G120" s="40">
        <v>430991</v>
      </c>
      <c r="H120" s="40">
        <v>383728</v>
      </c>
      <c r="I120" s="34">
        <v>182178</v>
      </c>
      <c r="J120" s="34">
        <v>230944</v>
      </c>
    </row>
    <row r="121" spans="2:10" ht="12">
      <c r="B121" s="3" t="s">
        <v>240</v>
      </c>
      <c r="C121" s="40">
        <v>83521.40677966102</v>
      </c>
      <c r="D121" s="34">
        <v>89151.33333333333</v>
      </c>
      <c r="E121" s="34">
        <v>64779.3</v>
      </c>
      <c r="F121" s="34">
        <v>52612.22222222222</v>
      </c>
      <c r="G121" s="34">
        <v>71831.83333333333</v>
      </c>
      <c r="H121" s="34">
        <v>95932</v>
      </c>
      <c r="I121" s="34">
        <v>45544.5</v>
      </c>
      <c r="J121" s="34">
        <v>46188.8</v>
      </c>
    </row>
    <row r="122" spans="2:10" ht="12">
      <c r="B122" s="3" t="s">
        <v>241</v>
      </c>
      <c r="C122" s="40">
        <v>66460</v>
      </c>
      <c r="D122" s="34">
        <v>98730</v>
      </c>
      <c r="E122" s="34">
        <v>67048</v>
      </c>
      <c r="F122" s="34">
        <v>44925</v>
      </c>
      <c r="G122" s="34">
        <v>74104.5</v>
      </c>
      <c r="H122" s="34">
        <v>72790</v>
      </c>
      <c r="I122" s="34">
        <v>37997</v>
      </c>
      <c r="J122" s="34">
        <v>47471</v>
      </c>
    </row>
    <row r="123" spans="2:10" ht="12">
      <c r="B123" s="3" t="s">
        <v>242</v>
      </c>
      <c r="C123" s="41">
        <v>51790.671860507005</v>
      </c>
      <c r="D123" s="38">
        <v>48219.89363668625</v>
      </c>
      <c r="E123" s="38">
        <v>23097.368619005545</v>
      </c>
      <c r="F123" s="38">
        <v>17413.443066907956</v>
      </c>
      <c r="G123" s="38">
        <v>22603.517269811495</v>
      </c>
      <c r="H123" s="38">
        <v>62986.125419280506</v>
      </c>
      <c r="I123" s="51">
        <v>15511.604526934021</v>
      </c>
      <c r="J123" s="38">
        <v>6413.52373504611</v>
      </c>
    </row>
    <row r="124" spans="2:10" ht="12.75" thickBot="1">
      <c r="B124" s="3" t="s">
        <v>243</v>
      </c>
      <c r="C124" s="42">
        <v>0.6200885959348924</v>
      </c>
      <c r="D124" s="44">
        <v>0.1802922881567905</v>
      </c>
      <c r="E124" s="44">
        <v>0.35655477319152173</v>
      </c>
      <c r="F124" s="44">
        <v>0.03677523825665341</v>
      </c>
      <c r="G124" s="44">
        <v>0.052445450763035646</v>
      </c>
      <c r="H124" s="44">
        <v>0.16414263597986206</v>
      </c>
      <c r="I124" s="52">
        <v>0.08514532230529494</v>
      </c>
      <c r="J124" s="44">
        <v>0.02777090435363599</v>
      </c>
    </row>
    <row r="125" ht="12.75" thickBot="1"/>
    <row r="126" spans="2:10" ht="12.75" thickBot="1">
      <c r="B126" s="81" t="s">
        <v>247</v>
      </c>
      <c r="C126" s="82" t="s">
        <v>382</v>
      </c>
      <c r="D126" s="68" t="s">
        <v>392</v>
      </c>
      <c r="E126" s="68" t="s">
        <v>400</v>
      </c>
      <c r="F126" s="85" t="s">
        <v>414</v>
      </c>
      <c r="G126" s="85" t="s">
        <v>402</v>
      </c>
      <c r="H126" s="68" t="s">
        <v>184</v>
      </c>
      <c r="I126" s="85" t="s">
        <v>92</v>
      </c>
      <c r="J126" s="84" t="s">
        <v>245</v>
      </c>
    </row>
    <row r="127" spans="2:10" ht="12">
      <c r="B127" s="3" t="s">
        <v>248</v>
      </c>
      <c r="C127" s="39">
        <v>59</v>
      </c>
      <c r="D127" s="53">
        <v>3</v>
      </c>
      <c r="E127" s="43">
        <v>10</v>
      </c>
      <c r="F127" s="43">
        <v>9</v>
      </c>
      <c r="G127" s="43">
        <v>6</v>
      </c>
      <c r="H127" s="43">
        <v>4</v>
      </c>
      <c r="I127" s="50">
        <v>4</v>
      </c>
      <c r="J127" s="37">
        <v>5</v>
      </c>
    </row>
    <row r="128" spans="2:10" ht="12">
      <c r="B128" s="3" t="s">
        <v>240</v>
      </c>
      <c r="C128" s="45">
        <v>0.0371824509333952</v>
      </c>
      <c r="D128" s="46">
        <v>-0.020402389773920115</v>
      </c>
      <c r="E128" s="46">
        <v>0.039808703240087326</v>
      </c>
      <c r="F128" s="46">
        <v>0.027675212201483626</v>
      </c>
      <c r="G128" s="46">
        <v>0.014991059268434524</v>
      </c>
      <c r="H128" s="46">
        <v>0.040437275353670844</v>
      </c>
      <c r="I128" s="46">
        <v>0.028250743354229543</v>
      </c>
      <c r="J128" s="46">
        <v>0.03411552049098602</v>
      </c>
    </row>
    <row r="129" spans="2:10" ht="12">
      <c r="B129" s="3" t="s">
        <v>241</v>
      </c>
      <c r="C129" s="45">
        <v>0.03319431184362595</v>
      </c>
      <c r="D129" s="46">
        <v>0.01683565518758105</v>
      </c>
      <c r="E129" s="46">
        <v>0.033656968737618975</v>
      </c>
      <c r="F129" s="46">
        <v>0.018319421257651642</v>
      </c>
      <c r="G129" s="46">
        <v>0.022317349033592553</v>
      </c>
      <c r="H129" s="46">
        <v>0.03750712111656607</v>
      </c>
      <c r="I129" s="46">
        <v>0.029704345014678314</v>
      </c>
      <c r="J129" s="46">
        <v>0.028984673227062593</v>
      </c>
    </row>
    <row r="130" spans="2:10" ht="12">
      <c r="B130" s="3" t="s">
        <v>242</v>
      </c>
      <c r="C130" s="45">
        <v>0.025591884971966794</v>
      </c>
      <c r="D130" s="46">
        <v>0.0809684930925586</v>
      </c>
      <c r="E130" s="46">
        <v>0.018633403257292007</v>
      </c>
      <c r="F130" s="46">
        <v>0.02343262821950845</v>
      </c>
      <c r="G130" s="46">
        <v>0.02512877444575029</v>
      </c>
      <c r="H130" s="46">
        <v>0.01834343949730926</v>
      </c>
      <c r="I130" s="46">
        <v>0.008862274434766445</v>
      </c>
      <c r="J130" s="46">
        <v>0.01331882142819678</v>
      </c>
    </row>
    <row r="131" spans="2:10" ht="12.75" thickBot="1">
      <c r="B131" s="3" t="s">
        <v>243</v>
      </c>
      <c r="C131" s="42">
        <v>0.6882785919037304</v>
      </c>
      <c r="D131" s="42">
        <v>-3.9685788767774</v>
      </c>
      <c r="E131" s="42">
        <v>0.4680736055357912</v>
      </c>
      <c r="F131" s="42">
        <v>1.1810545510402064</v>
      </c>
      <c r="G131" s="42">
        <v>1.6762507569202894</v>
      </c>
      <c r="H131" s="42">
        <v>0.45362698987195893</v>
      </c>
      <c r="I131" s="42">
        <v>0.3137005750129982</v>
      </c>
      <c r="J131" s="42">
        <v>0.3904035827832634</v>
      </c>
    </row>
    <row r="132" ht="12.75" thickBot="1">
      <c r="C132" s="13"/>
    </row>
    <row r="133" spans="2:10" ht="12.75" thickBot="1">
      <c r="B133" s="81" t="s">
        <v>249</v>
      </c>
      <c r="C133" s="82" t="s">
        <v>382</v>
      </c>
      <c r="D133" s="68" t="s">
        <v>392</v>
      </c>
      <c r="E133" s="68" t="s">
        <v>400</v>
      </c>
      <c r="F133" s="85" t="s">
        <v>414</v>
      </c>
      <c r="G133" s="85" t="s">
        <v>402</v>
      </c>
      <c r="H133" s="68" t="s">
        <v>184</v>
      </c>
      <c r="I133" s="85" t="s">
        <v>92</v>
      </c>
      <c r="J133" s="84" t="s">
        <v>245</v>
      </c>
    </row>
    <row r="134" spans="2:10" ht="12">
      <c r="B134" s="3" t="s">
        <v>248</v>
      </c>
      <c r="C134" s="39">
        <v>59</v>
      </c>
      <c r="D134" s="53">
        <v>3</v>
      </c>
      <c r="E134" s="43">
        <v>10</v>
      </c>
      <c r="F134" s="43">
        <v>9</v>
      </c>
      <c r="G134" s="43">
        <v>6</v>
      </c>
      <c r="H134" s="43">
        <v>4</v>
      </c>
      <c r="I134" s="50">
        <v>4</v>
      </c>
      <c r="J134" s="37">
        <v>5</v>
      </c>
    </row>
    <row r="135" spans="2:10" ht="12">
      <c r="B135" s="3" t="s">
        <v>240</v>
      </c>
      <c r="C135" s="45">
        <v>0.0887746604941308</v>
      </c>
      <c r="D135" s="46">
        <v>0.02110069976533793</v>
      </c>
      <c r="E135" s="46">
        <v>0.09522643084899951</v>
      </c>
      <c r="F135" s="46">
        <v>0.04554894866518526</v>
      </c>
      <c r="G135" s="46">
        <v>0.03876422279177874</v>
      </c>
      <c r="H135" s="46">
        <v>0.06927140629100853</v>
      </c>
      <c r="I135" s="46">
        <v>0.05014989088658985</v>
      </c>
      <c r="J135" s="46">
        <v>0.0917020717863121</v>
      </c>
    </row>
    <row r="136" spans="2:10" ht="12">
      <c r="B136" s="3" t="s">
        <v>241</v>
      </c>
      <c r="C136" s="45">
        <v>0.1088817724331743</v>
      </c>
      <c r="D136" s="46">
        <v>0.030671032453268122</v>
      </c>
      <c r="E136" s="46">
        <v>0.08756674647446974</v>
      </c>
      <c r="F136" s="46">
        <v>0.027153783250757613</v>
      </c>
      <c r="G136" s="46">
        <v>0.029366978729337672</v>
      </c>
      <c r="H136" s="46">
        <v>0.07809307074501566</v>
      </c>
      <c r="I136" s="46">
        <v>0.04187430570491281</v>
      </c>
      <c r="J136" s="46">
        <v>0.08042273488851656</v>
      </c>
    </row>
    <row r="137" spans="2:10" ht="12">
      <c r="B137" s="3" t="s">
        <v>242</v>
      </c>
      <c r="C137" s="45">
        <v>0.07376419128260972</v>
      </c>
      <c r="D137" s="46">
        <v>0.02406181021556797</v>
      </c>
      <c r="E137" s="46">
        <v>0.07628491620932214</v>
      </c>
      <c r="F137" s="46">
        <v>0.045236389020589685</v>
      </c>
      <c r="G137" s="46">
        <v>0.10403104997304942</v>
      </c>
      <c r="H137" s="46">
        <v>0.05252248994173962</v>
      </c>
      <c r="I137" s="46">
        <v>0.03379022615857073</v>
      </c>
      <c r="J137" s="46">
        <v>0.04145808145298391</v>
      </c>
    </row>
    <row r="138" spans="2:10" ht="12.75" thickBot="1">
      <c r="B138" s="3" t="s">
        <v>243</v>
      </c>
      <c r="C138" s="42">
        <v>0.8309149353208344</v>
      </c>
      <c r="D138" s="42">
        <v>1.1403323341481901</v>
      </c>
      <c r="E138" s="42">
        <v>0.8010897345327064</v>
      </c>
      <c r="F138" s="42">
        <v>1.0069094737967106</v>
      </c>
      <c r="G138" s="42">
        <v>2.6836872373747864</v>
      </c>
      <c r="H138" s="42">
        <v>0.7582131322856812</v>
      </c>
      <c r="I138" s="42">
        <v>1.4841537505918576</v>
      </c>
      <c r="J138" s="42">
        <v>0.45209536322790195</v>
      </c>
    </row>
    <row r="159" ht="12.75"/>
    <row r="160" ht="12.75"/>
    <row r="161" ht="12.75"/>
    <row r="162" ht="12.75"/>
    <row r="163" ht="12.75"/>
    <row r="164" ht="12.75"/>
    <row r="165" ht="12.75"/>
    <row r="166" ht="12.75"/>
    <row r="167" ht="12.75">
      <c r="N167" s="16" t="s">
        <v>250</v>
      </c>
    </row>
    <row r="168" spans="13:14" ht="12.75">
      <c r="M168" s="3" t="s">
        <v>382</v>
      </c>
      <c r="N168" s="7">
        <f>C120</f>
        <v>4927763</v>
      </c>
    </row>
    <row r="169" spans="1:14" ht="12.75">
      <c r="A169"/>
      <c r="B169"/>
      <c r="C169"/>
      <c r="D169"/>
      <c r="E169"/>
      <c r="F169"/>
      <c r="G169"/>
      <c r="H169"/>
      <c r="I169"/>
      <c r="J169"/>
      <c r="M169" s="3" t="s">
        <v>392</v>
      </c>
      <c r="N169" s="7">
        <f>D120</f>
        <v>267454</v>
      </c>
    </row>
    <row r="170" spans="1:14" ht="12.75">
      <c r="A170"/>
      <c r="B170"/>
      <c r="C170"/>
      <c r="D170"/>
      <c r="E170"/>
      <c r="F170"/>
      <c r="G170"/>
      <c r="H170"/>
      <c r="I170"/>
      <c r="J170"/>
      <c r="M170" s="3" t="s">
        <v>400</v>
      </c>
      <c r="N170" s="7">
        <f>E120</f>
        <v>647793</v>
      </c>
    </row>
    <row r="171" spans="1:14" ht="12.75">
      <c r="A171"/>
      <c r="B171"/>
      <c r="C171"/>
      <c r="D171"/>
      <c r="E171"/>
      <c r="F171"/>
      <c r="G171"/>
      <c r="H171"/>
      <c r="I171"/>
      <c r="J171"/>
      <c r="M171" s="3" t="s">
        <v>414</v>
      </c>
      <c r="N171" s="7">
        <f>F120</f>
        <v>473510</v>
      </c>
    </row>
    <row r="172" spans="1:14" ht="12.75">
      <c r="A172"/>
      <c r="B172"/>
      <c r="C172"/>
      <c r="D172"/>
      <c r="E172"/>
      <c r="F172"/>
      <c r="G172"/>
      <c r="H172"/>
      <c r="I172"/>
      <c r="J172"/>
      <c r="M172" s="3" t="s">
        <v>402</v>
      </c>
      <c r="N172" s="7">
        <f>G120</f>
        <v>430991</v>
      </c>
    </row>
    <row r="173" spans="1:14" ht="12.75">
      <c r="A173"/>
      <c r="B173"/>
      <c r="C173"/>
      <c r="D173"/>
      <c r="E173"/>
      <c r="F173"/>
      <c r="G173"/>
      <c r="H173"/>
      <c r="I173"/>
      <c r="J173"/>
      <c r="M173" s="3" t="s">
        <v>184</v>
      </c>
      <c r="N173" s="7">
        <f>H120</f>
        <v>383728</v>
      </c>
    </row>
    <row r="174" spans="1:14" ht="12.75">
      <c r="A174"/>
      <c r="B174"/>
      <c r="C174"/>
      <c r="D174"/>
      <c r="E174"/>
      <c r="F174"/>
      <c r="G174"/>
      <c r="H174"/>
      <c r="I174"/>
      <c r="J174"/>
      <c r="M174" s="54" t="s">
        <v>92</v>
      </c>
      <c r="N174" s="7">
        <f>I120</f>
        <v>182178</v>
      </c>
    </row>
    <row r="175" spans="1:14" ht="12.75">
      <c r="A175"/>
      <c r="B175"/>
      <c r="C175"/>
      <c r="D175"/>
      <c r="E175"/>
      <c r="F175"/>
      <c r="G175"/>
      <c r="H175"/>
      <c r="I175"/>
      <c r="J175"/>
      <c r="M175" s="3" t="s">
        <v>245</v>
      </c>
      <c r="N175" s="7">
        <f>J120</f>
        <v>230944</v>
      </c>
    </row>
    <row r="176" spans="1:14" ht="12.75">
      <c r="A176"/>
      <c r="B176"/>
      <c r="C176"/>
      <c r="D176"/>
      <c r="E176"/>
      <c r="F176"/>
      <c r="G176"/>
      <c r="H176"/>
      <c r="I176"/>
      <c r="J176"/>
      <c r="N176" s="7">
        <f>SUM(N168:N175)</f>
        <v>7544361</v>
      </c>
    </row>
    <row r="177" spans="1:15" ht="6" customHeight="1">
      <c r="A177"/>
      <c r="B177"/>
      <c r="C177"/>
      <c r="D177"/>
      <c r="E177"/>
      <c r="F177"/>
      <c r="G177"/>
      <c r="H177"/>
      <c r="I177"/>
      <c r="J177"/>
      <c r="M177"/>
      <c r="N177"/>
      <c r="O177"/>
    </row>
    <row r="178" spans="1:15" ht="12.75">
      <c r="A178"/>
      <c r="B178"/>
      <c r="C178"/>
      <c r="D178"/>
      <c r="E178"/>
      <c r="F178"/>
      <c r="G178"/>
      <c r="H178"/>
      <c r="I178"/>
      <c r="J178"/>
      <c r="M178"/>
      <c r="N178"/>
      <c r="O178"/>
    </row>
    <row r="179" spans="1:15" ht="12.75">
      <c r="A179"/>
      <c r="B179"/>
      <c r="C179"/>
      <c r="D179"/>
      <c r="E179"/>
      <c r="F179"/>
      <c r="G179"/>
      <c r="H179"/>
      <c r="I179"/>
      <c r="J179"/>
      <c r="M179"/>
      <c r="N179"/>
      <c r="O179"/>
    </row>
    <row r="180" spans="1:15" ht="12.75">
      <c r="A180"/>
      <c r="B180"/>
      <c r="C180"/>
      <c r="D180"/>
      <c r="E180"/>
      <c r="F180"/>
      <c r="G180"/>
      <c r="H180"/>
      <c r="I180"/>
      <c r="J180"/>
      <c r="M180"/>
      <c r="N180"/>
      <c r="O180"/>
    </row>
    <row r="181" spans="1:15" ht="12.75">
      <c r="A181"/>
      <c r="B181"/>
      <c r="C181"/>
      <c r="D181"/>
      <c r="E181"/>
      <c r="F181"/>
      <c r="G181"/>
      <c r="H181"/>
      <c r="I181"/>
      <c r="J181"/>
      <c r="M181"/>
      <c r="N181"/>
      <c r="O181"/>
    </row>
    <row r="182" spans="1:15" ht="12.75">
      <c r="A182"/>
      <c r="B182"/>
      <c r="C182"/>
      <c r="D182"/>
      <c r="E182"/>
      <c r="F182"/>
      <c r="G182"/>
      <c r="H182"/>
      <c r="I182"/>
      <c r="J182"/>
      <c r="M182"/>
      <c r="N182"/>
      <c r="O182"/>
    </row>
    <row r="183" spans="1:15" ht="12.75">
      <c r="A183"/>
      <c r="B183"/>
      <c r="C183"/>
      <c r="D183"/>
      <c r="E183"/>
      <c r="F183"/>
      <c r="G183"/>
      <c r="H183"/>
      <c r="I183"/>
      <c r="J183"/>
      <c r="M183"/>
      <c r="N183"/>
      <c r="O183"/>
    </row>
    <row r="184" spans="1:15" ht="9.75" customHeight="1">
      <c r="A184"/>
      <c r="B184"/>
      <c r="C184"/>
      <c r="D184"/>
      <c r="E184"/>
      <c r="F184"/>
      <c r="G184"/>
      <c r="H184"/>
      <c r="I184"/>
      <c r="J184"/>
      <c r="M184"/>
      <c r="N184"/>
      <c r="O184"/>
    </row>
    <row r="185" spans="1:15" ht="10.5" customHeight="1">
      <c r="A185"/>
      <c r="B185"/>
      <c r="C185"/>
      <c r="D185"/>
      <c r="E185"/>
      <c r="F185"/>
      <c r="G185"/>
      <c r="H185"/>
      <c r="I185"/>
      <c r="J185"/>
      <c r="M185"/>
      <c r="N185"/>
      <c r="O185"/>
    </row>
    <row r="186" spans="1:16" ht="12.75">
      <c r="A186"/>
      <c r="B186"/>
      <c r="C186"/>
      <c r="D186"/>
      <c r="E186"/>
      <c r="F186"/>
      <c r="G186"/>
      <c r="H186"/>
      <c r="I186"/>
      <c r="J186"/>
      <c r="M186"/>
      <c r="N186"/>
      <c r="O186"/>
      <c r="P186"/>
    </row>
    <row r="187" spans="1:16" ht="12.75">
      <c r="A187"/>
      <c r="B187"/>
      <c r="C187"/>
      <c r="D187"/>
      <c r="E187"/>
      <c r="F187"/>
      <c r="G187"/>
      <c r="H187"/>
      <c r="I187"/>
      <c r="J187"/>
      <c r="M187"/>
      <c r="N187"/>
      <c r="O187"/>
      <c r="P187"/>
    </row>
    <row r="188" spans="1:16" ht="12.75">
      <c r="A188"/>
      <c r="B188"/>
      <c r="C188"/>
      <c r="D188"/>
      <c r="E188"/>
      <c r="F188"/>
      <c r="G188"/>
      <c r="H188"/>
      <c r="I188"/>
      <c r="J188"/>
      <c r="M188"/>
      <c r="N188"/>
      <c r="O188"/>
      <c r="P188"/>
    </row>
    <row r="189" spans="1:16" ht="12.75">
      <c r="A189"/>
      <c r="B189"/>
      <c r="C189"/>
      <c r="D189"/>
      <c r="E189"/>
      <c r="F189"/>
      <c r="G189"/>
      <c r="H189"/>
      <c r="I189"/>
      <c r="J189"/>
      <c r="M189"/>
      <c r="N189"/>
      <c r="O189"/>
      <c r="P189"/>
    </row>
    <row r="190" spans="1:16" ht="12.75">
      <c r="A190"/>
      <c r="B190"/>
      <c r="C190"/>
      <c r="D190"/>
      <c r="E190"/>
      <c r="F190"/>
      <c r="G190"/>
      <c r="H190"/>
      <c r="I190"/>
      <c r="J190"/>
      <c r="P190" s="16" t="s">
        <v>251</v>
      </c>
    </row>
    <row r="191" spans="1:16" ht="12.75">
      <c r="A191"/>
      <c r="B191"/>
      <c r="C191"/>
      <c r="D191"/>
      <c r="E191"/>
      <c r="F191"/>
      <c r="G191"/>
      <c r="H191"/>
      <c r="I191"/>
      <c r="J191"/>
      <c r="M191" s="3" t="s">
        <v>382</v>
      </c>
      <c r="N191" s="15">
        <f>C128</f>
        <v>0.0371824509333952</v>
      </c>
      <c r="O191" s="3" t="s">
        <v>184</v>
      </c>
      <c r="P191" s="55">
        <v>3.75</v>
      </c>
    </row>
    <row r="192" spans="1:16" ht="12.75" customHeight="1">
      <c r="A192"/>
      <c r="B192"/>
      <c r="C192"/>
      <c r="D192"/>
      <c r="E192"/>
      <c r="F192"/>
      <c r="G192"/>
      <c r="H192"/>
      <c r="I192"/>
      <c r="J192"/>
      <c r="M192" s="3" t="s">
        <v>392</v>
      </c>
      <c r="N192" s="15">
        <f>D128</f>
        <v>-0.020402389773920115</v>
      </c>
      <c r="O192" s="3" t="s">
        <v>400</v>
      </c>
      <c r="P192" s="55">
        <v>3.37</v>
      </c>
    </row>
    <row r="193" spans="1:16" ht="12.75">
      <c r="A193"/>
      <c r="B193"/>
      <c r="C193"/>
      <c r="D193"/>
      <c r="E193"/>
      <c r="F193"/>
      <c r="G193"/>
      <c r="H193"/>
      <c r="I193"/>
      <c r="J193"/>
      <c r="M193" s="3" t="s">
        <v>400</v>
      </c>
      <c r="N193" s="15">
        <f>E128</f>
        <v>0.039808703240087326</v>
      </c>
      <c r="O193" s="3" t="s">
        <v>382</v>
      </c>
      <c r="P193" s="55">
        <v>3.32</v>
      </c>
    </row>
    <row r="194" spans="1:17" ht="12.75">
      <c r="A194"/>
      <c r="B194"/>
      <c r="C194"/>
      <c r="D194"/>
      <c r="E194"/>
      <c r="F194"/>
      <c r="G194"/>
      <c r="H194"/>
      <c r="I194"/>
      <c r="J194"/>
      <c r="M194" s="3" t="s">
        <v>414</v>
      </c>
      <c r="N194" s="15">
        <f>F128</f>
        <v>0.027675212201483626</v>
      </c>
      <c r="O194" s="54" t="s">
        <v>92</v>
      </c>
      <c r="P194" s="55">
        <v>2.97</v>
      </c>
      <c r="Q194" s="3"/>
    </row>
    <row r="195" spans="1:16" ht="12.75">
      <c r="A195"/>
      <c r="B195"/>
      <c r="C195"/>
      <c r="D195"/>
      <c r="E195"/>
      <c r="F195"/>
      <c r="G195"/>
      <c r="H195"/>
      <c r="I195"/>
      <c r="J195"/>
      <c r="M195" s="3" t="s">
        <v>402</v>
      </c>
      <c r="N195" s="15">
        <f>G128</f>
        <v>0.014991059268434524</v>
      </c>
      <c r="O195" s="3" t="s">
        <v>245</v>
      </c>
      <c r="P195" s="55">
        <v>2.9</v>
      </c>
    </row>
    <row r="196" spans="1:16" ht="12.75">
      <c r="A196"/>
      <c r="B196"/>
      <c r="C196"/>
      <c r="D196"/>
      <c r="E196"/>
      <c r="F196"/>
      <c r="G196"/>
      <c r="H196"/>
      <c r="I196"/>
      <c r="J196"/>
      <c r="M196" s="3" t="s">
        <v>184</v>
      </c>
      <c r="N196" s="15">
        <f>H128</f>
        <v>0.040437275353670844</v>
      </c>
      <c r="O196" s="3" t="s">
        <v>414</v>
      </c>
      <c r="P196" s="55">
        <v>2.34</v>
      </c>
    </row>
    <row r="197" spans="13:16" ht="12.75">
      <c r="M197" s="3" t="s">
        <v>245</v>
      </c>
      <c r="N197" s="15">
        <f>I128</f>
        <v>0.028250743354229543</v>
      </c>
      <c r="O197" s="3" t="s">
        <v>402</v>
      </c>
      <c r="P197" s="55">
        <v>2.23</v>
      </c>
    </row>
    <row r="198" spans="13:16" ht="12.75">
      <c r="M198"/>
      <c r="N198"/>
      <c r="O198" s="3" t="s">
        <v>392</v>
      </c>
      <c r="P198" s="55">
        <v>1.68</v>
      </c>
    </row>
    <row r="199" spans="13:16" ht="12.75">
      <c r="M199"/>
      <c r="N199"/>
      <c r="O199"/>
      <c r="P199"/>
    </row>
    <row r="200" spans="13:16" ht="12.75">
      <c r="M200"/>
      <c r="N200"/>
      <c r="O200"/>
      <c r="P200"/>
    </row>
    <row r="201" spans="13:16" ht="12.75">
      <c r="M201"/>
      <c r="N201"/>
      <c r="O201"/>
      <c r="P201"/>
    </row>
    <row r="202" spans="13:16" ht="12.75">
      <c r="M202"/>
      <c r="N202"/>
      <c r="O202"/>
      <c r="P202"/>
    </row>
    <row r="203" spans="13:16" ht="12.75">
      <c r="M203"/>
      <c r="N203"/>
      <c r="O203"/>
      <c r="P203"/>
    </row>
    <row r="204" spans="13:16" ht="12.75">
      <c r="M204"/>
      <c r="N204"/>
      <c r="O204"/>
      <c r="P204"/>
    </row>
    <row r="205" spans="13:16" ht="12.75">
      <c r="M205"/>
      <c r="N205"/>
      <c r="O205"/>
      <c r="P205"/>
    </row>
    <row r="206" ht="12.75"/>
    <row r="207" spans="13:16" ht="12.75">
      <c r="M207"/>
      <c r="N207"/>
      <c r="O207"/>
      <c r="P207"/>
    </row>
    <row r="208" spans="13:16" ht="12.75">
      <c r="M208"/>
      <c r="N208"/>
      <c r="O208"/>
      <c r="P208"/>
    </row>
    <row r="209" spans="13:16" ht="12.75">
      <c r="M209"/>
      <c r="N209"/>
      <c r="O209"/>
      <c r="P209"/>
    </row>
    <row r="210" spans="13:16" ht="12.75">
      <c r="M210"/>
      <c r="N210"/>
      <c r="O210"/>
      <c r="P210"/>
    </row>
    <row r="211" spans="13:16" ht="12.75">
      <c r="M211"/>
      <c r="N211"/>
      <c r="O211"/>
      <c r="P211"/>
    </row>
    <row r="212" spans="13:16" ht="12.75">
      <c r="M212"/>
      <c r="N212"/>
      <c r="O212"/>
      <c r="P212"/>
    </row>
    <row r="213" spans="13:16" ht="12.75">
      <c r="M213"/>
      <c r="N213"/>
      <c r="O213"/>
      <c r="P213"/>
    </row>
    <row r="214" spans="13:16" ht="12.75">
      <c r="M214"/>
      <c r="N214"/>
      <c r="O214"/>
      <c r="P214"/>
    </row>
    <row r="215" spans="13:16" ht="12.75">
      <c r="M215"/>
      <c r="N215"/>
      <c r="O215"/>
      <c r="P215"/>
    </row>
    <row r="216" ht="12.75"/>
    <row r="217" ht="12.75">
      <c r="P217" s="16" t="s">
        <v>252</v>
      </c>
    </row>
    <row r="218" spans="13:16" ht="12.75">
      <c r="M218" s="3" t="s">
        <v>382</v>
      </c>
      <c r="N218" s="15">
        <f>C135</f>
        <v>0.0887746604941308</v>
      </c>
      <c r="O218" s="3" t="s">
        <v>382</v>
      </c>
      <c r="P218" s="1">
        <v>10.89</v>
      </c>
    </row>
    <row r="219" spans="13:16" ht="12.75">
      <c r="M219" s="3" t="s">
        <v>392</v>
      </c>
      <c r="N219" s="15">
        <f>D135</f>
        <v>0.02110069976533793</v>
      </c>
      <c r="O219" s="3" t="s">
        <v>400</v>
      </c>
      <c r="P219" s="1">
        <v>8.76</v>
      </c>
    </row>
    <row r="220" spans="13:16" ht="12.75">
      <c r="M220" s="3" t="s">
        <v>400</v>
      </c>
      <c r="N220" s="15">
        <f>E135</f>
        <v>0.09522643084899951</v>
      </c>
      <c r="O220" s="3" t="s">
        <v>245</v>
      </c>
      <c r="P220" s="1">
        <v>8.04</v>
      </c>
    </row>
    <row r="221" spans="13:16" ht="12.75">
      <c r="M221" s="3" t="s">
        <v>414</v>
      </c>
      <c r="N221" s="15">
        <f>F135</f>
        <v>0.04554894866518526</v>
      </c>
      <c r="O221" s="3" t="s">
        <v>184</v>
      </c>
      <c r="P221" s="1">
        <v>7.81</v>
      </c>
    </row>
    <row r="222" spans="13:16" ht="12.75">
      <c r="M222" s="3" t="s">
        <v>402</v>
      </c>
      <c r="N222" s="15">
        <f>G135</f>
        <v>0.03876422279177874</v>
      </c>
      <c r="O222" s="3" t="s">
        <v>92</v>
      </c>
      <c r="P222" s="1">
        <v>4.19</v>
      </c>
    </row>
    <row r="223" spans="13:16" ht="12.75">
      <c r="M223" s="3" t="s">
        <v>184</v>
      </c>
      <c r="N223" s="15">
        <f>H135</f>
        <v>0.06927140629100853</v>
      </c>
      <c r="O223" s="3" t="s">
        <v>392</v>
      </c>
      <c r="P223" s="1">
        <v>3.07</v>
      </c>
    </row>
    <row r="224" spans="13:16" ht="12.75">
      <c r="M224" s="3" t="s">
        <v>245</v>
      </c>
      <c r="N224" s="15">
        <f>I135</f>
        <v>0.05014989088658985</v>
      </c>
      <c r="O224" s="3" t="s">
        <v>402</v>
      </c>
      <c r="P224" s="1">
        <v>2.94</v>
      </c>
    </row>
    <row r="225" spans="15:16" ht="12.75">
      <c r="O225" s="3" t="s">
        <v>414</v>
      </c>
      <c r="P225" s="1">
        <v>2.72</v>
      </c>
    </row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8" ht="12.75" thickBot="1"/>
    <row r="239" spans="4:6" ht="15" thickBot="1">
      <c r="D239" s="74"/>
      <c r="E239" s="75" t="s">
        <v>253</v>
      </c>
      <c r="F239" s="69"/>
    </row>
    <row r="240" ht="12">
      <c r="E240" s="10" t="s">
        <v>254</v>
      </c>
    </row>
    <row r="241" ht="12.75" thickBot="1"/>
    <row r="242" spans="1:11" ht="12">
      <c r="A242" s="6"/>
      <c r="B242" s="39"/>
      <c r="C242" s="39"/>
      <c r="D242" s="58"/>
      <c r="E242" s="58" t="s">
        <v>255</v>
      </c>
      <c r="F242" s="61" t="s">
        <v>256</v>
      </c>
      <c r="G242" s="65" t="s">
        <v>372</v>
      </c>
      <c r="H242" s="65" t="s">
        <v>372</v>
      </c>
      <c r="K242" s="2"/>
    </row>
    <row r="243" spans="1:11" ht="12">
      <c r="A243" s="6"/>
      <c r="B243" s="56" t="s">
        <v>257</v>
      </c>
      <c r="C243" s="56" t="s">
        <v>374</v>
      </c>
      <c r="D243" s="59" t="s">
        <v>379</v>
      </c>
      <c r="E243" s="76">
        <v>1997</v>
      </c>
      <c r="F243" s="62">
        <v>1997</v>
      </c>
      <c r="G243" s="56" t="s">
        <v>379</v>
      </c>
      <c r="H243" s="56" t="s">
        <v>255</v>
      </c>
      <c r="K243" s="2"/>
    </row>
    <row r="244" spans="1:10" s="2" customFormat="1" ht="12.75" thickBot="1">
      <c r="A244" s="6"/>
      <c r="B244" s="57"/>
      <c r="C244" s="57"/>
      <c r="D244" s="60" t="s">
        <v>380</v>
      </c>
      <c r="E244" s="60" t="s">
        <v>380</v>
      </c>
      <c r="F244" s="63" t="s">
        <v>258</v>
      </c>
      <c r="G244" s="57"/>
      <c r="H244" s="57"/>
      <c r="I244" s="1"/>
      <c r="J244" s="1"/>
    </row>
    <row r="245" spans="1:11" s="2" customFormat="1" ht="12">
      <c r="A245" s="5">
        <v>1</v>
      </c>
      <c r="B245" s="17" t="s">
        <v>259</v>
      </c>
      <c r="C245" s="91" t="s">
        <v>402</v>
      </c>
      <c r="D245" s="92">
        <v>742673</v>
      </c>
      <c r="E245" s="92">
        <v>2166</v>
      </c>
      <c r="F245" s="93">
        <v>-456</v>
      </c>
      <c r="G245" s="94">
        <f aca="true" t="shared" si="6" ref="G245:G276">F245/D245</f>
        <v>-0.0006139983545921287</v>
      </c>
      <c r="H245" s="21">
        <f aca="true" t="shared" si="7" ref="H245:H276">F245/E245</f>
        <v>-0.21052631578947367</v>
      </c>
      <c r="I245" s="1"/>
      <c r="J245" s="1"/>
      <c r="K245" s="1"/>
    </row>
    <row r="246" spans="1:11" s="2" customFormat="1" ht="12">
      <c r="A246" s="5">
        <v>2</v>
      </c>
      <c r="B246" s="22" t="s">
        <v>260</v>
      </c>
      <c r="C246" s="95" t="s">
        <v>392</v>
      </c>
      <c r="D246" s="96">
        <v>665627</v>
      </c>
      <c r="E246" s="96">
        <v>19051</v>
      </c>
      <c r="F246" s="97">
        <v>-4176</v>
      </c>
      <c r="G246" s="98">
        <f t="shared" si="6"/>
        <v>-0.0062737839660951256</v>
      </c>
      <c r="H246" s="26">
        <f t="shared" si="7"/>
        <v>-0.2192010918062044</v>
      </c>
      <c r="I246" s="1"/>
      <c r="J246" s="1"/>
      <c r="K246" s="1"/>
    </row>
    <row r="247" spans="1:8" ht="12">
      <c r="A247" s="5">
        <v>3</v>
      </c>
      <c r="B247" s="22" t="s">
        <v>211</v>
      </c>
      <c r="C247" s="95" t="s">
        <v>414</v>
      </c>
      <c r="D247" s="96">
        <v>586440</v>
      </c>
      <c r="E247" s="96">
        <v>14176</v>
      </c>
      <c r="F247" s="97">
        <v>823</v>
      </c>
      <c r="G247" s="98">
        <f t="shared" si="6"/>
        <v>0.0014033831252984108</v>
      </c>
      <c r="H247" s="26">
        <f t="shared" si="7"/>
        <v>0.058055869074492096</v>
      </c>
    </row>
    <row r="248" spans="1:8" ht="12">
      <c r="A248" s="5">
        <v>4</v>
      </c>
      <c r="B248" s="22" t="s">
        <v>261</v>
      </c>
      <c r="C248" s="95" t="s">
        <v>262</v>
      </c>
      <c r="D248" s="96">
        <v>489110</v>
      </c>
      <c r="E248" s="96">
        <v>11700</v>
      </c>
      <c r="F248" s="97">
        <v>369</v>
      </c>
      <c r="G248" s="98">
        <f t="shared" si="6"/>
        <v>0.0007544315184723273</v>
      </c>
      <c r="H248" s="26">
        <f t="shared" si="7"/>
        <v>0.031538461538461536</v>
      </c>
    </row>
    <row r="249" spans="1:8" ht="12">
      <c r="A249" s="5">
        <v>5</v>
      </c>
      <c r="B249" s="22" t="s">
        <v>263</v>
      </c>
      <c r="C249" s="95" t="s">
        <v>400</v>
      </c>
      <c r="D249" s="96">
        <v>473434</v>
      </c>
      <c r="E249" s="96">
        <v>30802</v>
      </c>
      <c r="F249" s="97">
        <v>5547</v>
      </c>
      <c r="G249" s="98">
        <f t="shared" si="6"/>
        <v>0.011716522260758627</v>
      </c>
      <c r="H249" s="26">
        <f t="shared" si="7"/>
        <v>0.18008570872021298</v>
      </c>
    </row>
    <row r="250" spans="1:8" ht="12">
      <c r="A250" s="5">
        <v>6</v>
      </c>
      <c r="B250" s="22" t="s">
        <v>264</v>
      </c>
      <c r="C250" s="95" t="s">
        <v>392</v>
      </c>
      <c r="D250" s="96">
        <v>471798</v>
      </c>
      <c r="E250" s="96">
        <v>14926</v>
      </c>
      <c r="F250" s="97">
        <v>-1886</v>
      </c>
      <c r="G250" s="98">
        <f t="shared" si="6"/>
        <v>-0.003997473495012696</v>
      </c>
      <c r="H250" s="26">
        <f t="shared" si="7"/>
        <v>-0.1263566930188932</v>
      </c>
    </row>
    <row r="251" spans="1:8" ht="12">
      <c r="A251" s="5">
        <v>7</v>
      </c>
      <c r="B251" s="22" t="s">
        <v>187</v>
      </c>
      <c r="C251" s="95" t="s">
        <v>402</v>
      </c>
      <c r="D251" s="96">
        <v>471389</v>
      </c>
      <c r="E251" s="96">
        <v>16583</v>
      </c>
      <c r="F251" s="97">
        <v>714</v>
      </c>
      <c r="G251" s="98">
        <f t="shared" si="6"/>
        <v>0.0015146725952451161</v>
      </c>
      <c r="H251" s="26">
        <f t="shared" si="7"/>
        <v>0.043056141831996624</v>
      </c>
    </row>
    <row r="252" spans="1:8" ht="12">
      <c r="A252" s="5">
        <v>8</v>
      </c>
      <c r="B252" s="22" t="s">
        <v>265</v>
      </c>
      <c r="C252" s="95" t="s">
        <v>392</v>
      </c>
      <c r="D252" s="96">
        <v>423884</v>
      </c>
      <c r="E252" s="96">
        <v>14810</v>
      </c>
      <c r="F252" s="97">
        <v>-489</v>
      </c>
      <c r="G252" s="98">
        <f t="shared" si="6"/>
        <v>-0.0011536174991271196</v>
      </c>
      <c r="H252" s="26">
        <f t="shared" si="7"/>
        <v>-0.03301823092505064</v>
      </c>
    </row>
    <row r="253" spans="1:8" ht="12">
      <c r="A253" s="5">
        <v>9</v>
      </c>
      <c r="B253" s="22" t="s">
        <v>266</v>
      </c>
      <c r="C253" s="95" t="s">
        <v>392</v>
      </c>
      <c r="D253" s="96">
        <v>420633</v>
      </c>
      <c r="E253" s="96">
        <v>13963</v>
      </c>
      <c r="F253" s="97">
        <v>-1396</v>
      </c>
      <c r="G253" s="98">
        <f t="shared" si="6"/>
        <v>-0.0033188076066309586</v>
      </c>
      <c r="H253" s="26">
        <f t="shared" si="7"/>
        <v>-0.09997851464584974</v>
      </c>
    </row>
    <row r="254" spans="1:8" ht="12">
      <c r="A254" s="5">
        <v>10</v>
      </c>
      <c r="B254" s="22" t="s">
        <v>0</v>
      </c>
      <c r="C254" s="95" t="s">
        <v>92</v>
      </c>
      <c r="D254" s="96">
        <v>418092</v>
      </c>
      <c r="E254" s="96">
        <v>22571</v>
      </c>
      <c r="F254" s="97">
        <v>2029</v>
      </c>
      <c r="G254" s="98">
        <f t="shared" si="6"/>
        <v>0.0048529988614945995</v>
      </c>
      <c r="H254" s="26">
        <f t="shared" si="7"/>
        <v>0.08989411191351734</v>
      </c>
    </row>
    <row r="255" spans="1:8" ht="12">
      <c r="A255" s="5">
        <v>11</v>
      </c>
      <c r="B255" s="22" t="s">
        <v>1</v>
      </c>
      <c r="C255" s="95" t="s">
        <v>184</v>
      </c>
      <c r="D255" s="96">
        <v>412853</v>
      </c>
      <c r="E255" s="96">
        <v>16217</v>
      </c>
      <c r="F255" s="97">
        <v>2231</v>
      </c>
      <c r="G255" s="98">
        <f t="shared" si="6"/>
        <v>0.005403860453963033</v>
      </c>
      <c r="H255" s="26">
        <f t="shared" si="7"/>
        <v>0.13757168403527162</v>
      </c>
    </row>
    <row r="256" spans="1:8" ht="12">
      <c r="A256" s="5">
        <v>12</v>
      </c>
      <c r="B256" s="22" t="s">
        <v>2</v>
      </c>
      <c r="C256" s="95" t="s">
        <v>92</v>
      </c>
      <c r="D256" s="96">
        <v>409217</v>
      </c>
      <c r="E256" s="96">
        <v>12174</v>
      </c>
      <c r="F256" s="97">
        <v>1051</v>
      </c>
      <c r="G256" s="98">
        <f t="shared" si="6"/>
        <v>0.0025683194979680708</v>
      </c>
      <c r="H256" s="26">
        <f t="shared" si="7"/>
        <v>0.08633152620338426</v>
      </c>
    </row>
    <row r="257" spans="1:8" ht="12">
      <c r="A257" s="5">
        <v>13</v>
      </c>
      <c r="B257" s="22" t="s">
        <v>3</v>
      </c>
      <c r="C257" s="95" t="s">
        <v>392</v>
      </c>
      <c r="D257" s="96">
        <v>404341</v>
      </c>
      <c r="E257" s="96">
        <v>14046</v>
      </c>
      <c r="F257" s="97">
        <v>-2583</v>
      </c>
      <c r="G257" s="98">
        <f t="shared" si="6"/>
        <v>-0.0063881723594688645</v>
      </c>
      <c r="H257" s="26">
        <f t="shared" si="7"/>
        <v>-0.18389577103801794</v>
      </c>
    </row>
    <row r="258" spans="1:8" ht="12">
      <c r="A258" s="5">
        <v>14</v>
      </c>
      <c r="B258" s="22" t="s">
        <v>4</v>
      </c>
      <c r="C258" s="95" t="s">
        <v>392</v>
      </c>
      <c r="D258" s="96">
        <v>394816</v>
      </c>
      <c r="E258" s="96">
        <v>11282</v>
      </c>
      <c r="F258" s="97">
        <v>1027</v>
      </c>
      <c r="G258" s="98">
        <f t="shared" si="6"/>
        <v>0.0026012117036796887</v>
      </c>
      <c r="H258" s="26">
        <f t="shared" si="7"/>
        <v>0.0910299592270874</v>
      </c>
    </row>
    <row r="259" spans="1:8" ht="12">
      <c r="A259" s="5">
        <v>15</v>
      </c>
      <c r="B259" s="22" t="s">
        <v>5</v>
      </c>
      <c r="C259" s="95" t="s">
        <v>392</v>
      </c>
      <c r="D259" s="96">
        <v>392032</v>
      </c>
      <c r="E259" s="96">
        <v>13103</v>
      </c>
      <c r="F259" s="97">
        <v>-676</v>
      </c>
      <c r="G259" s="98">
        <f t="shared" si="6"/>
        <v>-0.001724349032732022</v>
      </c>
      <c r="H259" s="26">
        <f t="shared" si="7"/>
        <v>-0.05159123864763795</v>
      </c>
    </row>
    <row r="260" spans="1:8" ht="12">
      <c r="A260" s="5">
        <v>16</v>
      </c>
      <c r="B260" s="22" t="s">
        <v>6</v>
      </c>
      <c r="C260" s="95" t="s">
        <v>400</v>
      </c>
      <c r="D260" s="96">
        <v>374383</v>
      </c>
      <c r="E260" s="96">
        <v>13067</v>
      </c>
      <c r="F260" s="97">
        <v>1941</v>
      </c>
      <c r="G260" s="98">
        <f t="shared" si="6"/>
        <v>0.005184530280488163</v>
      </c>
      <c r="H260" s="26">
        <f t="shared" si="7"/>
        <v>0.14854212902732072</v>
      </c>
    </row>
    <row r="261" spans="1:8" ht="12">
      <c r="A261" s="5">
        <v>17</v>
      </c>
      <c r="B261" s="22" t="s">
        <v>7</v>
      </c>
      <c r="C261" s="95" t="s">
        <v>414</v>
      </c>
      <c r="D261" s="96">
        <v>368941</v>
      </c>
      <c r="E261" s="96">
        <v>10425</v>
      </c>
      <c r="F261" s="97">
        <v>938</v>
      </c>
      <c r="G261" s="98">
        <f t="shared" si="6"/>
        <v>0.0025424119303628493</v>
      </c>
      <c r="H261" s="26">
        <f t="shared" si="7"/>
        <v>0.08997601918465228</v>
      </c>
    </row>
    <row r="262" spans="1:8" ht="12">
      <c r="A262" s="5">
        <v>18</v>
      </c>
      <c r="B262" s="22" t="s">
        <v>102</v>
      </c>
      <c r="C262" s="95" t="s">
        <v>382</v>
      </c>
      <c r="D262" s="96">
        <v>365521</v>
      </c>
      <c r="E262" s="96">
        <v>24182</v>
      </c>
      <c r="F262" s="97">
        <v>3782</v>
      </c>
      <c r="G262" s="98">
        <f t="shared" si="6"/>
        <v>0.010346874734967348</v>
      </c>
      <c r="H262" s="26">
        <f t="shared" si="7"/>
        <v>0.15639732032089984</v>
      </c>
    </row>
    <row r="263" spans="1:8" ht="12">
      <c r="A263" s="5">
        <v>19</v>
      </c>
      <c r="B263" s="22" t="s">
        <v>8</v>
      </c>
      <c r="C263" s="95" t="s">
        <v>392</v>
      </c>
      <c r="D263" s="96">
        <v>361562</v>
      </c>
      <c r="E263" s="96">
        <v>11063</v>
      </c>
      <c r="F263" s="97">
        <v>-1551</v>
      </c>
      <c r="G263" s="98">
        <f t="shared" si="6"/>
        <v>-0.004289720711800466</v>
      </c>
      <c r="H263" s="26">
        <f t="shared" si="7"/>
        <v>-0.1401970532405315</v>
      </c>
    </row>
    <row r="264" spans="1:8" ht="12">
      <c r="A264" s="5">
        <v>20</v>
      </c>
      <c r="B264" s="22" t="s">
        <v>9</v>
      </c>
      <c r="C264" s="95" t="s">
        <v>92</v>
      </c>
      <c r="D264" s="96">
        <v>338298</v>
      </c>
      <c r="E264" s="96">
        <v>11742</v>
      </c>
      <c r="F264" s="97">
        <v>1055</v>
      </c>
      <c r="G264" s="98">
        <f t="shared" si="6"/>
        <v>0.003118552282307315</v>
      </c>
      <c r="H264" s="26">
        <f t="shared" si="7"/>
        <v>0.08984840742633282</v>
      </c>
    </row>
    <row r="265" spans="1:8" ht="12">
      <c r="A265" s="5">
        <v>21</v>
      </c>
      <c r="B265" s="22" t="s">
        <v>10</v>
      </c>
      <c r="C265" s="95" t="s">
        <v>414</v>
      </c>
      <c r="D265" s="96">
        <v>326342</v>
      </c>
      <c r="E265" s="96">
        <v>7761</v>
      </c>
      <c r="F265" s="97">
        <v>426</v>
      </c>
      <c r="G265" s="98">
        <f t="shared" si="6"/>
        <v>0.001305379019556171</v>
      </c>
      <c r="H265" s="26">
        <f t="shared" si="7"/>
        <v>0.05488983378430615</v>
      </c>
    </row>
    <row r="266" spans="1:8" ht="12">
      <c r="A266" s="5">
        <v>22</v>
      </c>
      <c r="B266" s="22" t="s">
        <v>11</v>
      </c>
      <c r="C266" s="95" t="s">
        <v>382</v>
      </c>
      <c r="D266" s="96">
        <v>310897</v>
      </c>
      <c r="E266" s="96">
        <v>22050</v>
      </c>
      <c r="F266" s="97">
        <v>3611</v>
      </c>
      <c r="G266" s="98">
        <f t="shared" si="6"/>
        <v>0.011614779171236777</v>
      </c>
      <c r="H266" s="26">
        <f t="shared" si="7"/>
        <v>0.1637641723356009</v>
      </c>
    </row>
    <row r="267" spans="1:8" ht="12">
      <c r="A267" s="5">
        <v>23</v>
      </c>
      <c r="B267" s="22" t="s">
        <v>12</v>
      </c>
      <c r="C267" s="95" t="s">
        <v>184</v>
      </c>
      <c r="D267" s="96">
        <v>300933</v>
      </c>
      <c r="E267" s="96">
        <v>11937</v>
      </c>
      <c r="F267" s="97">
        <v>1185</v>
      </c>
      <c r="G267" s="98">
        <f t="shared" si="6"/>
        <v>0.003937753586346462</v>
      </c>
      <c r="H267" s="26">
        <f t="shared" si="7"/>
        <v>0.09927117366172405</v>
      </c>
    </row>
    <row r="268" spans="1:8" ht="12">
      <c r="A268" s="5">
        <v>24</v>
      </c>
      <c r="B268" s="22" t="s">
        <v>13</v>
      </c>
      <c r="C268" s="95" t="s">
        <v>400</v>
      </c>
      <c r="D268" s="96">
        <v>300602</v>
      </c>
      <c r="E268" s="96">
        <v>13347</v>
      </c>
      <c r="F268" s="97">
        <v>1161</v>
      </c>
      <c r="G268" s="98">
        <f t="shared" si="6"/>
        <v>0.003862249752163991</v>
      </c>
      <c r="H268" s="26">
        <f t="shared" si="7"/>
        <v>0.08698583951449763</v>
      </c>
    </row>
    <row r="269" spans="1:8" ht="12">
      <c r="A269" s="5">
        <v>25</v>
      </c>
      <c r="B269" s="22" t="s">
        <v>14</v>
      </c>
      <c r="C269" s="95" t="s">
        <v>262</v>
      </c>
      <c r="D269" s="96">
        <v>292554</v>
      </c>
      <c r="E269" s="96">
        <v>9974</v>
      </c>
      <c r="F269" s="97">
        <v>1067</v>
      </c>
      <c r="G269" s="98">
        <f t="shared" si="6"/>
        <v>0.003647189920493311</v>
      </c>
      <c r="H269" s="26">
        <f t="shared" si="7"/>
        <v>0.10697814317224784</v>
      </c>
    </row>
    <row r="270" spans="1:8" ht="12">
      <c r="A270" s="5">
        <v>26</v>
      </c>
      <c r="B270" s="22" t="s">
        <v>15</v>
      </c>
      <c r="C270" s="95" t="s">
        <v>414</v>
      </c>
      <c r="D270" s="96">
        <v>281231</v>
      </c>
      <c r="E270" s="96">
        <v>8771</v>
      </c>
      <c r="F270" s="97">
        <v>744</v>
      </c>
      <c r="G270" s="98">
        <f t="shared" si="6"/>
        <v>0.00264551205236976</v>
      </c>
      <c r="H270" s="26">
        <f t="shared" si="7"/>
        <v>0.0848249914490936</v>
      </c>
    </row>
    <row r="271" spans="1:8" ht="12">
      <c r="A271" s="5">
        <v>27</v>
      </c>
      <c r="B271" s="22" t="s">
        <v>16</v>
      </c>
      <c r="C271" s="95" t="s">
        <v>17</v>
      </c>
      <c r="D271" s="96">
        <v>272676</v>
      </c>
      <c r="E271" s="96">
        <v>6448</v>
      </c>
      <c r="F271" s="97">
        <v>1003</v>
      </c>
      <c r="G271" s="98">
        <f t="shared" si="6"/>
        <v>0.0036783581980078923</v>
      </c>
      <c r="H271" s="26">
        <f t="shared" si="7"/>
        <v>0.15555210918114143</v>
      </c>
    </row>
    <row r="272" spans="1:8" ht="12">
      <c r="A272" s="5">
        <v>28</v>
      </c>
      <c r="B272" s="22" t="s">
        <v>420</v>
      </c>
      <c r="C272" s="95" t="s">
        <v>382</v>
      </c>
      <c r="D272" s="96">
        <v>264562</v>
      </c>
      <c r="E272" s="96">
        <v>23292</v>
      </c>
      <c r="F272" s="97">
        <v>3077</v>
      </c>
      <c r="G272" s="98">
        <f t="shared" si="6"/>
        <v>0.011630544069065097</v>
      </c>
      <c r="H272" s="26">
        <f t="shared" si="7"/>
        <v>0.13210544392924609</v>
      </c>
    </row>
    <row r="273" spans="1:8" ht="12">
      <c r="A273" s="5">
        <v>29</v>
      </c>
      <c r="B273" s="22" t="s">
        <v>18</v>
      </c>
      <c r="C273" s="95" t="s">
        <v>382</v>
      </c>
      <c r="D273" s="96">
        <v>262159</v>
      </c>
      <c r="E273" s="96">
        <v>11409</v>
      </c>
      <c r="F273" s="97">
        <v>1465</v>
      </c>
      <c r="G273" s="98">
        <f t="shared" si="6"/>
        <v>0.005588211734100298</v>
      </c>
      <c r="H273" s="26">
        <f t="shared" si="7"/>
        <v>0.1284073976685073</v>
      </c>
    </row>
    <row r="274" spans="1:8" ht="12">
      <c r="A274" s="5">
        <v>30</v>
      </c>
      <c r="B274" s="22" t="s">
        <v>188</v>
      </c>
      <c r="C274" s="95" t="s">
        <v>382</v>
      </c>
      <c r="D274" s="96">
        <v>260159</v>
      </c>
      <c r="E274" s="96">
        <v>21959</v>
      </c>
      <c r="F274" s="97">
        <v>3223</v>
      </c>
      <c r="G274" s="98">
        <f t="shared" si="6"/>
        <v>0.012388577754373287</v>
      </c>
      <c r="H274" s="26">
        <f t="shared" si="7"/>
        <v>0.14677353249237216</v>
      </c>
    </row>
    <row r="275" spans="1:8" ht="12">
      <c r="A275" s="5">
        <v>31</v>
      </c>
      <c r="B275" s="22" t="s">
        <v>19</v>
      </c>
      <c r="C275" s="95" t="s">
        <v>392</v>
      </c>
      <c r="D275" s="96">
        <v>256609</v>
      </c>
      <c r="E275" s="96">
        <v>9032</v>
      </c>
      <c r="F275" s="97">
        <v>110</v>
      </c>
      <c r="G275" s="98">
        <f t="shared" si="6"/>
        <v>0.00042866773963500893</v>
      </c>
      <c r="H275" s="26">
        <f t="shared" si="7"/>
        <v>0.012178919397697077</v>
      </c>
    </row>
    <row r="276" spans="1:8" ht="12">
      <c r="A276" s="5">
        <v>32</v>
      </c>
      <c r="B276" s="22" t="s">
        <v>20</v>
      </c>
      <c r="C276" s="95" t="s">
        <v>92</v>
      </c>
      <c r="D276" s="96">
        <v>249160</v>
      </c>
      <c r="E276" s="96">
        <v>7399</v>
      </c>
      <c r="F276" s="97">
        <v>308</v>
      </c>
      <c r="G276" s="98">
        <f t="shared" si="6"/>
        <v>0.001236153475678279</v>
      </c>
      <c r="H276" s="26">
        <f t="shared" si="7"/>
        <v>0.041627246925260174</v>
      </c>
    </row>
    <row r="277" spans="1:8" ht="12">
      <c r="A277" s="5">
        <v>33</v>
      </c>
      <c r="B277" s="22" t="s">
        <v>21</v>
      </c>
      <c r="C277" s="95" t="s">
        <v>414</v>
      </c>
      <c r="D277" s="96">
        <v>242345</v>
      </c>
      <c r="E277" s="96">
        <v>8695</v>
      </c>
      <c r="F277" s="97">
        <v>575</v>
      </c>
      <c r="G277" s="98">
        <f aca="true" t="shared" si="8" ref="G277:G308">F277/D277</f>
        <v>0.00237265056015185</v>
      </c>
      <c r="H277" s="26">
        <f aca="true" t="shared" si="9" ref="H277:H308">F277/E277</f>
        <v>0.06612995974698102</v>
      </c>
    </row>
    <row r="278" spans="1:8" ht="12">
      <c r="A278" s="5">
        <v>34</v>
      </c>
      <c r="B278" s="22" t="s">
        <v>22</v>
      </c>
      <c r="C278" s="95" t="s">
        <v>400</v>
      </c>
      <c r="D278" s="96">
        <v>232650</v>
      </c>
      <c r="E278" s="96">
        <v>8065</v>
      </c>
      <c r="F278" s="97">
        <v>1576</v>
      </c>
      <c r="G278" s="98">
        <f t="shared" si="8"/>
        <v>0.006774124220932732</v>
      </c>
      <c r="H278" s="26">
        <f t="shared" si="9"/>
        <v>0.1954122752634842</v>
      </c>
    </row>
    <row r="279" spans="1:8" ht="12">
      <c r="A279" s="5">
        <v>35</v>
      </c>
      <c r="B279" s="22" t="s">
        <v>23</v>
      </c>
      <c r="C279" s="95" t="s">
        <v>92</v>
      </c>
      <c r="D279" s="96">
        <v>229236</v>
      </c>
      <c r="E279" s="96">
        <v>10296</v>
      </c>
      <c r="F279" s="97">
        <v>1468</v>
      </c>
      <c r="G279" s="98">
        <f t="shared" si="8"/>
        <v>0.006403880716815858</v>
      </c>
      <c r="H279" s="26">
        <f t="shared" si="9"/>
        <v>0.1425796425796426</v>
      </c>
    </row>
    <row r="280" spans="1:8" ht="12">
      <c r="A280" s="5">
        <v>36</v>
      </c>
      <c r="B280" s="22" t="s">
        <v>417</v>
      </c>
      <c r="C280" s="95" t="s">
        <v>400</v>
      </c>
      <c r="D280" s="96">
        <v>228214</v>
      </c>
      <c r="E280" s="96">
        <v>10347</v>
      </c>
      <c r="F280" s="97">
        <v>3884</v>
      </c>
      <c r="G280" s="98">
        <f t="shared" si="8"/>
        <v>0.017019113638952914</v>
      </c>
      <c r="H280" s="26">
        <f t="shared" si="9"/>
        <v>0.375374504687349</v>
      </c>
    </row>
    <row r="281" spans="1:8" ht="12">
      <c r="A281" s="5">
        <v>37</v>
      </c>
      <c r="B281" s="22" t="s">
        <v>24</v>
      </c>
      <c r="C281" s="95" t="s">
        <v>414</v>
      </c>
      <c r="D281" s="96">
        <v>225984</v>
      </c>
      <c r="E281" s="96">
        <v>6374</v>
      </c>
      <c r="F281" s="97">
        <v>372</v>
      </c>
      <c r="G281" s="98">
        <f t="shared" si="8"/>
        <v>0.0016461342395921836</v>
      </c>
      <c r="H281" s="26">
        <f t="shared" si="9"/>
        <v>0.058362096015061184</v>
      </c>
    </row>
    <row r="282" spans="1:8" ht="12">
      <c r="A282" s="5">
        <v>38</v>
      </c>
      <c r="B282" s="22" t="s">
        <v>25</v>
      </c>
      <c r="C282" s="95" t="s">
        <v>392</v>
      </c>
      <c r="D282" s="96">
        <v>215142</v>
      </c>
      <c r="E282" s="96">
        <v>7322</v>
      </c>
      <c r="F282" s="97">
        <v>-812</v>
      </c>
      <c r="G282" s="98">
        <f t="shared" si="8"/>
        <v>-0.00377425142464047</v>
      </c>
      <c r="H282" s="26">
        <f t="shared" si="9"/>
        <v>-0.11089866156787763</v>
      </c>
    </row>
    <row r="283" spans="1:8" ht="12">
      <c r="A283" s="5">
        <v>39</v>
      </c>
      <c r="B283" s="22" t="s">
        <v>26</v>
      </c>
      <c r="C283" s="95" t="s">
        <v>92</v>
      </c>
      <c r="D283" s="96">
        <v>213887</v>
      </c>
      <c r="E283" s="96">
        <v>10915</v>
      </c>
      <c r="F283" s="97">
        <v>491</v>
      </c>
      <c r="G283" s="98">
        <f t="shared" si="8"/>
        <v>0.002295604688456989</v>
      </c>
      <c r="H283" s="26">
        <f t="shared" si="9"/>
        <v>0.04498396701786532</v>
      </c>
    </row>
    <row r="284" spans="1:8" ht="12">
      <c r="A284" s="5">
        <v>40</v>
      </c>
      <c r="B284" s="22" t="s">
        <v>27</v>
      </c>
      <c r="C284" s="95" t="s">
        <v>92</v>
      </c>
      <c r="D284" s="96">
        <v>213075</v>
      </c>
      <c r="E284" s="96">
        <v>7945</v>
      </c>
      <c r="F284" s="97">
        <v>534</v>
      </c>
      <c r="G284" s="98">
        <f t="shared" si="8"/>
        <v>0.0025061598028863078</v>
      </c>
      <c r="H284" s="26">
        <f t="shared" si="9"/>
        <v>0.06721208307111391</v>
      </c>
    </row>
    <row r="285" spans="1:8" ht="12">
      <c r="A285" s="5">
        <v>41</v>
      </c>
      <c r="B285" s="22" t="s">
        <v>28</v>
      </c>
      <c r="C285" s="95" t="s">
        <v>184</v>
      </c>
      <c r="D285" s="96">
        <v>208781</v>
      </c>
      <c r="E285" s="96">
        <v>12625</v>
      </c>
      <c r="F285" s="97">
        <v>980</v>
      </c>
      <c r="G285" s="98">
        <f t="shared" si="8"/>
        <v>0.004693913718202327</v>
      </c>
      <c r="H285" s="26">
        <f t="shared" si="9"/>
        <v>0.07762376237623762</v>
      </c>
    </row>
    <row r="286" spans="1:8" ht="12">
      <c r="A286" s="5">
        <v>42</v>
      </c>
      <c r="B286" s="22" t="s">
        <v>267</v>
      </c>
      <c r="C286" s="95" t="s">
        <v>382</v>
      </c>
      <c r="D286" s="96">
        <v>205735</v>
      </c>
      <c r="E286" s="96">
        <v>15269</v>
      </c>
      <c r="F286" s="97">
        <v>2709</v>
      </c>
      <c r="G286" s="98">
        <f t="shared" si="8"/>
        <v>0.013167424113544123</v>
      </c>
      <c r="H286" s="26">
        <f t="shared" si="9"/>
        <v>0.17741829851332766</v>
      </c>
    </row>
    <row r="287" spans="1:8" ht="12">
      <c r="A287" s="5">
        <v>43</v>
      </c>
      <c r="B287" s="22" t="s">
        <v>29</v>
      </c>
      <c r="C287" s="95" t="s">
        <v>262</v>
      </c>
      <c r="D287" s="96">
        <v>203156</v>
      </c>
      <c r="E287" s="96">
        <v>5989</v>
      </c>
      <c r="F287" s="97">
        <v>227</v>
      </c>
      <c r="G287" s="98">
        <f t="shared" si="8"/>
        <v>0.001117367934001457</v>
      </c>
      <c r="H287" s="26">
        <f t="shared" si="9"/>
        <v>0.037902821840040075</v>
      </c>
    </row>
    <row r="288" spans="1:8" ht="12">
      <c r="A288" s="5">
        <v>44</v>
      </c>
      <c r="B288" s="22" t="s">
        <v>30</v>
      </c>
      <c r="C288" s="95" t="s">
        <v>31</v>
      </c>
      <c r="D288" s="96">
        <v>203133</v>
      </c>
      <c r="E288" s="96">
        <v>6606</v>
      </c>
      <c r="F288" s="97">
        <v>1074</v>
      </c>
      <c r="G288" s="98">
        <f t="shared" si="8"/>
        <v>0.0052871763819763405</v>
      </c>
      <c r="H288" s="26">
        <f t="shared" si="9"/>
        <v>0.16257947320617622</v>
      </c>
    </row>
    <row r="289" spans="1:8" ht="12">
      <c r="A289" s="5">
        <v>45</v>
      </c>
      <c r="B289" s="22" t="s">
        <v>32</v>
      </c>
      <c r="C289" s="95" t="s">
        <v>414</v>
      </c>
      <c r="D289" s="96">
        <v>199317</v>
      </c>
      <c r="E289" s="96">
        <v>5187</v>
      </c>
      <c r="F289" s="97">
        <v>449</v>
      </c>
      <c r="G289" s="98">
        <f t="shared" si="8"/>
        <v>0.002252692946411997</v>
      </c>
      <c r="H289" s="26">
        <f t="shared" si="9"/>
        <v>0.08656256024677077</v>
      </c>
    </row>
    <row r="290" spans="1:8" ht="12">
      <c r="A290" s="5">
        <v>46</v>
      </c>
      <c r="B290" s="22" t="s">
        <v>33</v>
      </c>
      <c r="C290" s="95" t="s">
        <v>414</v>
      </c>
      <c r="D290" s="96">
        <v>198946</v>
      </c>
      <c r="E290" s="96">
        <v>3585</v>
      </c>
      <c r="F290" s="97">
        <v>341</v>
      </c>
      <c r="G290" s="98">
        <f t="shared" si="8"/>
        <v>0.001714032953665819</v>
      </c>
      <c r="H290" s="26">
        <f t="shared" si="9"/>
        <v>0.09511854951185496</v>
      </c>
    </row>
    <row r="291" spans="1:8" ht="12">
      <c r="A291" s="5">
        <v>47</v>
      </c>
      <c r="B291" s="22" t="s">
        <v>34</v>
      </c>
      <c r="C291" s="95" t="s">
        <v>392</v>
      </c>
      <c r="D291" s="96">
        <v>198167</v>
      </c>
      <c r="E291" s="96">
        <v>7799</v>
      </c>
      <c r="F291" s="97">
        <v>-1139</v>
      </c>
      <c r="G291" s="98">
        <f t="shared" si="8"/>
        <v>-0.0057476774639571675</v>
      </c>
      <c r="H291" s="26">
        <f t="shared" si="9"/>
        <v>-0.14604436466213616</v>
      </c>
    </row>
    <row r="292" spans="1:8" ht="12">
      <c r="A292" s="5">
        <v>48</v>
      </c>
      <c r="B292" s="22" t="s">
        <v>35</v>
      </c>
      <c r="C292" s="95" t="s">
        <v>414</v>
      </c>
      <c r="D292" s="96">
        <v>194601</v>
      </c>
      <c r="E292" s="96">
        <v>4512</v>
      </c>
      <c r="F292" s="97">
        <v>164</v>
      </c>
      <c r="G292" s="98">
        <f t="shared" si="8"/>
        <v>0.0008427500372557181</v>
      </c>
      <c r="H292" s="26">
        <f t="shared" si="9"/>
        <v>0.03634751773049645</v>
      </c>
    </row>
    <row r="293" spans="1:8" ht="12">
      <c r="A293" s="5">
        <v>49</v>
      </c>
      <c r="B293" s="22" t="s">
        <v>36</v>
      </c>
      <c r="C293" s="95" t="s">
        <v>262</v>
      </c>
      <c r="D293" s="96">
        <v>177207</v>
      </c>
      <c r="E293" s="96">
        <v>5093</v>
      </c>
      <c r="F293" s="97">
        <v>254</v>
      </c>
      <c r="G293" s="98">
        <f t="shared" si="8"/>
        <v>0.0014333519556225206</v>
      </c>
      <c r="H293" s="26">
        <f t="shared" si="9"/>
        <v>0.04987237384645592</v>
      </c>
    </row>
    <row r="294" spans="1:8" ht="12">
      <c r="A294" s="5">
        <v>50</v>
      </c>
      <c r="B294" s="22" t="s">
        <v>37</v>
      </c>
      <c r="C294" s="95" t="s">
        <v>392</v>
      </c>
      <c r="D294" s="96">
        <v>175173</v>
      </c>
      <c r="E294" s="96">
        <v>5990</v>
      </c>
      <c r="F294" s="97">
        <v>500</v>
      </c>
      <c r="G294" s="98">
        <f t="shared" si="8"/>
        <v>0.0028543211567992784</v>
      </c>
      <c r="H294" s="26">
        <f t="shared" si="9"/>
        <v>0.08347245409015025</v>
      </c>
    </row>
    <row r="295" spans="1:8" ht="12">
      <c r="A295" s="5">
        <v>51</v>
      </c>
      <c r="B295" s="22" t="s">
        <v>38</v>
      </c>
      <c r="C295" s="95" t="s">
        <v>92</v>
      </c>
      <c r="D295" s="96">
        <v>171418</v>
      </c>
      <c r="E295" s="96">
        <v>10598</v>
      </c>
      <c r="F295" s="97">
        <v>996</v>
      </c>
      <c r="G295" s="98">
        <f t="shared" si="8"/>
        <v>0.005810358305428835</v>
      </c>
      <c r="H295" s="26">
        <f t="shared" si="9"/>
        <v>0.09397999622570297</v>
      </c>
    </row>
    <row r="296" spans="1:8" ht="12">
      <c r="A296" s="5">
        <v>52</v>
      </c>
      <c r="B296" s="22" t="s">
        <v>39</v>
      </c>
      <c r="C296" s="95" t="s">
        <v>206</v>
      </c>
      <c r="D296" s="96">
        <v>169706</v>
      </c>
      <c r="E296" s="96">
        <v>8895</v>
      </c>
      <c r="F296" s="97">
        <v>1080</v>
      </c>
      <c r="G296" s="98">
        <f t="shared" si="8"/>
        <v>0.006363947061388519</v>
      </c>
      <c r="H296" s="26">
        <f t="shared" si="9"/>
        <v>0.12141652613827993</v>
      </c>
    </row>
    <row r="297" spans="1:8" ht="12">
      <c r="A297" s="5">
        <v>53</v>
      </c>
      <c r="B297" s="22" t="s">
        <v>40</v>
      </c>
      <c r="C297" s="95" t="s">
        <v>400</v>
      </c>
      <c r="D297" s="96">
        <v>169120</v>
      </c>
      <c r="E297" s="96">
        <v>10923</v>
      </c>
      <c r="F297" s="97">
        <v>891</v>
      </c>
      <c r="G297" s="98">
        <f t="shared" si="8"/>
        <v>0.00526844843897824</v>
      </c>
      <c r="H297" s="26">
        <f t="shared" si="9"/>
        <v>0.08157099697885196</v>
      </c>
    </row>
    <row r="298" spans="1:8" ht="12">
      <c r="A298" s="5">
        <v>54</v>
      </c>
      <c r="B298" s="22" t="s">
        <v>41</v>
      </c>
      <c r="C298" s="95" t="s">
        <v>42</v>
      </c>
      <c r="D298" s="96">
        <v>163854</v>
      </c>
      <c r="E298" s="96">
        <v>7640</v>
      </c>
      <c r="F298" s="97">
        <v>1228</v>
      </c>
      <c r="G298" s="98">
        <f t="shared" si="8"/>
        <v>0.007494476790313328</v>
      </c>
      <c r="H298" s="26">
        <f t="shared" si="9"/>
        <v>0.16073298429319371</v>
      </c>
    </row>
    <row r="299" spans="1:8" ht="12">
      <c r="A299" s="5">
        <v>55</v>
      </c>
      <c r="B299" s="22" t="s">
        <v>43</v>
      </c>
      <c r="C299" s="95" t="s">
        <v>42</v>
      </c>
      <c r="D299" s="96">
        <v>159237</v>
      </c>
      <c r="E299" s="96">
        <v>7257</v>
      </c>
      <c r="F299" s="97">
        <v>1104</v>
      </c>
      <c r="G299" s="98">
        <f t="shared" si="8"/>
        <v>0.006933062039601349</v>
      </c>
      <c r="H299" s="26">
        <f t="shared" si="9"/>
        <v>0.15212897891690783</v>
      </c>
    </row>
    <row r="300" spans="1:8" ht="12">
      <c r="A300" s="5">
        <v>56</v>
      </c>
      <c r="B300" s="22" t="s">
        <v>44</v>
      </c>
      <c r="C300" s="95" t="s">
        <v>414</v>
      </c>
      <c r="D300" s="96">
        <v>145500</v>
      </c>
      <c r="E300" s="96">
        <v>5112</v>
      </c>
      <c r="F300" s="97">
        <v>291</v>
      </c>
      <c r="G300" s="98">
        <f t="shared" si="8"/>
        <v>0.002</v>
      </c>
      <c r="H300" s="26">
        <f t="shared" si="9"/>
        <v>0.056924882629107984</v>
      </c>
    </row>
    <row r="301" spans="1:8" ht="12">
      <c r="A301" s="5">
        <v>57</v>
      </c>
      <c r="B301" s="22" t="s">
        <v>45</v>
      </c>
      <c r="C301" s="95" t="s">
        <v>199</v>
      </c>
      <c r="D301" s="96">
        <v>145088</v>
      </c>
      <c r="E301" s="96">
        <v>5786</v>
      </c>
      <c r="F301" s="97">
        <v>140</v>
      </c>
      <c r="G301" s="98">
        <f t="shared" si="8"/>
        <v>0.0009649316277018085</v>
      </c>
      <c r="H301" s="26">
        <f t="shared" si="9"/>
        <v>0.024196335983408226</v>
      </c>
    </row>
    <row r="302" spans="1:8" ht="12">
      <c r="A302" s="5">
        <v>58</v>
      </c>
      <c r="B302" s="22" t="s">
        <v>46</v>
      </c>
      <c r="C302" s="95" t="s">
        <v>392</v>
      </c>
      <c r="D302" s="96">
        <v>143277</v>
      </c>
      <c r="E302" s="96">
        <v>4812</v>
      </c>
      <c r="F302" s="97">
        <v>-384</v>
      </c>
      <c r="G302" s="98">
        <f t="shared" si="8"/>
        <v>-0.0026801231181557404</v>
      </c>
      <c r="H302" s="26">
        <f t="shared" si="9"/>
        <v>-0.0798004987531172</v>
      </c>
    </row>
    <row r="303" spans="1:8" ht="12">
      <c r="A303" s="5">
        <v>59</v>
      </c>
      <c r="B303" s="22" t="s">
        <v>47</v>
      </c>
      <c r="C303" s="95" t="s">
        <v>42</v>
      </c>
      <c r="D303" s="96">
        <v>141489</v>
      </c>
      <c r="E303" s="96">
        <v>6334</v>
      </c>
      <c r="F303" s="97">
        <v>930</v>
      </c>
      <c r="G303" s="98">
        <f t="shared" si="8"/>
        <v>0.006572949133854929</v>
      </c>
      <c r="H303" s="26">
        <f t="shared" si="9"/>
        <v>0.14682664982633406</v>
      </c>
    </row>
    <row r="304" spans="1:8" ht="12">
      <c r="A304" s="5">
        <v>60</v>
      </c>
      <c r="B304" s="22" t="s">
        <v>48</v>
      </c>
      <c r="C304" s="95" t="s">
        <v>382</v>
      </c>
      <c r="D304" s="96">
        <v>140102</v>
      </c>
      <c r="E304" s="96">
        <v>7381</v>
      </c>
      <c r="F304" s="97">
        <v>886</v>
      </c>
      <c r="G304" s="98">
        <f t="shared" si="8"/>
        <v>0.006323963969108221</v>
      </c>
      <c r="H304" s="26">
        <f t="shared" si="9"/>
        <v>0.1200379352391275</v>
      </c>
    </row>
    <row r="305" spans="1:8" ht="12">
      <c r="A305" s="5">
        <v>61</v>
      </c>
      <c r="B305" s="22" t="s">
        <v>49</v>
      </c>
      <c r="C305" s="95" t="s">
        <v>414</v>
      </c>
      <c r="D305" s="96">
        <v>138657</v>
      </c>
      <c r="E305" s="96">
        <v>3412</v>
      </c>
      <c r="F305" s="97">
        <v>277</v>
      </c>
      <c r="G305" s="98">
        <f t="shared" si="8"/>
        <v>0.0019977354190556552</v>
      </c>
      <c r="H305" s="26">
        <f t="shared" si="9"/>
        <v>0.08118405627198125</v>
      </c>
    </row>
    <row r="306" spans="1:8" ht="12">
      <c r="A306" s="5">
        <v>62</v>
      </c>
      <c r="B306" s="22" t="s">
        <v>50</v>
      </c>
      <c r="C306" s="95" t="s">
        <v>206</v>
      </c>
      <c r="D306" s="96">
        <v>137803</v>
      </c>
      <c r="E306" s="96">
        <v>8151</v>
      </c>
      <c r="F306" s="97">
        <v>1185</v>
      </c>
      <c r="G306" s="98">
        <f t="shared" si="8"/>
        <v>0.008599232237324296</v>
      </c>
      <c r="H306" s="26">
        <f t="shared" si="9"/>
        <v>0.14538093485461906</v>
      </c>
    </row>
    <row r="307" spans="1:8" ht="12">
      <c r="A307" s="5">
        <v>63</v>
      </c>
      <c r="B307" s="22" t="s">
        <v>51</v>
      </c>
      <c r="C307" s="95" t="s">
        <v>42</v>
      </c>
      <c r="D307" s="96">
        <v>131228</v>
      </c>
      <c r="E307" s="96">
        <v>6671</v>
      </c>
      <c r="F307" s="97">
        <v>1083</v>
      </c>
      <c r="G307" s="98">
        <f t="shared" si="8"/>
        <v>0.008252811899899412</v>
      </c>
      <c r="H307" s="26">
        <f t="shared" si="9"/>
        <v>0.16234447609054115</v>
      </c>
    </row>
    <row r="308" spans="1:8" ht="12">
      <c r="A308" s="5">
        <v>64</v>
      </c>
      <c r="B308" s="22" t="s">
        <v>52</v>
      </c>
      <c r="C308" s="95" t="s">
        <v>392</v>
      </c>
      <c r="D308" s="96">
        <v>130800</v>
      </c>
      <c r="E308" s="96">
        <v>4573</v>
      </c>
      <c r="F308" s="97">
        <v>80</v>
      </c>
      <c r="G308" s="98">
        <f t="shared" si="8"/>
        <v>0.0006116207951070336</v>
      </c>
      <c r="H308" s="26">
        <f t="shared" si="9"/>
        <v>0.017493986442160506</v>
      </c>
    </row>
    <row r="309" spans="1:8" ht="12">
      <c r="A309" s="5">
        <v>65</v>
      </c>
      <c r="B309" s="22" t="s">
        <v>53</v>
      </c>
      <c r="C309" s="95" t="s">
        <v>392</v>
      </c>
      <c r="D309" s="96">
        <v>129989</v>
      </c>
      <c r="E309" s="96">
        <v>2989</v>
      </c>
      <c r="F309" s="97">
        <v>384</v>
      </c>
      <c r="G309" s="98">
        <f aca="true" t="shared" si="10" ref="G309:G340">F309/D309</f>
        <v>0.002954096115825185</v>
      </c>
      <c r="H309" s="26">
        <f aca="true" t="shared" si="11" ref="H309:H344">F309/E309</f>
        <v>0.1284710605553697</v>
      </c>
    </row>
    <row r="310" spans="1:8" ht="12">
      <c r="A310" s="5">
        <v>66</v>
      </c>
      <c r="B310" s="22" t="s">
        <v>54</v>
      </c>
      <c r="C310" s="95" t="s">
        <v>392</v>
      </c>
      <c r="D310" s="96">
        <v>112973</v>
      </c>
      <c r="E310" s="96">
        <v>9403</v>
      </c>
      <c r="F310" s="97">
        <v>359</v>
      </c>
      <c r="G310" s="98">
        <f t="shared" si="10"/>
        <v>0.003177750435944872</v>
      </c>
      <c r="H310" s="26">
        <f t="shared" si="11"/>
        <v>0.03817930447729448</v>
      </c>
    </row>
    <row r="311" spans="1:8" ht="12">
      <c r="A311" s="5">
        <v>67</v>
      </c>
      <c r="B311" s="22" t="s">
        <v>55</v>
      </c>
      <c r="C311" s="95" t="s">
        <v>56</v>
      </c>
      <c r="D311" s="96">
        <v>123954</v>
      </c>
      <c r="E311" s="96">
        <v>4247</v>
      </c>
      <c r="F311" s="97">
        <v>444</v>
      </c>
      <c r="G311" s="98">
        <f t="shared" si="10"/>
        <v>0.0035819739580812237</v>
      </c>
      <c r="H311" s="26">
        <f t="shared" si="11"/>
        <v>0.10454438427125029</v>
      </c>
    </row>
    <row r="312" spans="1:8" ht="12">
      <c r="A312" s="5">
        <v>68</v>
      </c>
      <c r="B312" s="22" t="s">
        <v>57</v>
      </c>
      <c r="C312" s="95" t="s">
        <v>414</v>
      </c>
      <c r="D312" s="96">
        <v>122701</v>
      </c>
      <c r="E312" s="96">
        <v>1922</v>
      </c>
      <c r="F312" s="97">
        <v>167</v>
      </c>
      <c r="G312" s="98">
        <f t="shared" si="10"/>
        <v>0.0013610321024278532</v>
      </c>
      <c r="H312" s="26">
        <f t="shared" si="11"/>
        <v>0.08688865764828303</v>
      </c>
    </row>
    <row r="313" spans="1:8" ht="12">
      <c r="A313" s="5">
        <v>69</v>
      </c>
      <c r="B313" s="22" t="s">
        <v>58</v>
      </c>
      <c r="C313" s="95" t="s">
        <v>392</v>
      </c>
      <c r="D313" s="96">
        <v>122453</v>
      </c>
      <c r="E313" s="96">
        <v>4308</v>
      </c>
      <c r="F313" s="97">
        <v>31</v>
      </c>
      <c r="G313" s="98">
        <f t="shared" si="10"/>
        <v>0.00025315835463402285</v>
      </c>
      <c r="H313" s="26">
        <f t="shared" si="11"/>
        <v>0.007195914577530177</v>
      </c>
    </row>
    <row r="314" spans="1:8" ht="12">
      <c r="A314" s="5">
        <v>70</v>
      </c>
      <c r="B314" s="22" t="s">
        <v>59</v>
      </c>
      <c r="C314" s="95" t="s">
        <v>400</v>
      </c>
      <c r="D314" s="96">
        <v>120179</v>
      </c>
      <c r="E314" s="96">
        <v>4972</v>
      </c>
      <c r="F314" s="97">
        <v>880</v>
      </c>
      <c r="G314" s="98">
        <f t="shared" si="10"/>
        <v>0.007322410737316836</v>
      </c>
      <c r="H314" s="26">
        <f t="shared" si="11"/>
        <v>0.17699115044247787</v>
      </c>
    </row>
    <row r="315" spans="1:8" ht="12">
      <c r="A315" s="5">
        <v>71</v>
      </c>
      <c r="B315" s="22" t="s">
        <v>60</v>
      </c>
      <c r="C315" s="95" t="s">
        <v>199</v>
      </c>
      <c r="D315" s="96">
        <v>120167</v>
      </c>
      <c r="E315" s="96">
        <v>6148</v>
      </c>
      <c r="F315" s="97">
        <v>321</v>
      </c>
      <c r="G315" s="98">
        <f t="shared" si="10"/>
        <v>0.00267128246523588</v>
      </c>
      <c r="H315" s="26">
        <f t="shared" si="11"/>
        <v>0.0522121014964216</v>
      </c>
    </row>
    <row r="316" spans="1:8" ht="12">
      <c r="A316" s="5">
        <v>72</v>
      </c>
      <c r="B316" s="22" t="s">
        <v>61</v>
      </c>
      <c r="C316" s="95" t="s">
        <v>62</v>
      </c>
      <c r="D316" s="96">
        <v>118682</v>
      </c>
      <c r="E316" s="96">
        <v>8188</v>
      </c>
      <c r="F316" s="97">
        <v>1445</v>
      </c>
      <c r="G316" s="98">
        <f t="shared" si="10"/>
        <v>0.012175393067187948</v>
      </c>
      <c r="H316" s="26">
        <f t="shared" si="11"/>
        <v>0.17647777234978015</v>
      </c>
    </row>
    <row r="317" spans="1:8" ht="12">
      <c r="A317" s="5">
        <v>73</v>
      </c>
      <c r="B317" s="22" t="s">
        <v>63</v>
      </c>
      <c r="C317" s="95" t="s">
        <v>382</v>
      </c>
      <c r="D317" s="96">
        <v>116182</v>
      </c>
      <c r="E317" s="96">
        <v>10397</v>
      </c>
      <c r="F317" s="97">
        <v>1306</v>
      </c>
      <c r="G317" s="98">
        <f t="shared" si="10"/>
        <v>0.011240983973421012</v>
      </c>
      <c r="H317" s="26">
        <f t="shared" si="11"/>
        <v>0.1256131576416274</v>
      </c>
    </row>
    <row r="318" spans="1:8" ht="12">
      <c r="A318" s="5">
        <v>74</v>
      </c>
      <c r="B318" s="22" t="s">
        <v>64</v>
      </c>
      <c r="C318" s="95" t="s">
        <v>199</v>
      </c>
      <c r="D318" s="96">
        <v>115169</v>
      </c>
      <c r="E318" s="96">
        <v>5410</v>
      </c>
      <c r="F318" s="97">
        <v>260</v>
      </c>
      <c r="G318" s="98">
        <f t="shared" si="10"/>
        <v>0.0022575519454019746</v>
      </c>
      <c r="H318" s="26">
        <f t="shared" si="11"/>
        <v>0.04805914972273567</v>
      </c>
    </row>
    <row r="319" spans="1:8" ht="12">
      <c r="A319" s="5">
        <v>75</v>
      </c>
      <c r="B319" s="22" t="s">
        <v>65</v>
      </c>
      <c r="C319" s="95" t="s">
        <v>382</v>
      </c>
      <c r="D319" s="96">
        <v>114096</v>
      </c>
      <c r="E319" s="96">
        <v>7960</v>
      </c>
      <c r="F319" s="97">
        <v>1525</v>
      </c>
      <c r="G319" s="98">
        <f t="shared" si="10"/>
        <v>0.013365937456177254</v>
      </c>
      <c r="H319" s="26">
        <f t="shared" si="11"/>
        <v>0.19158291457286433</v>
      </c>
    </row>
    <row r="320" spans="1:8" ht="12">
      <c r="A320" s="5">
        <v>76</v>
      </c>
      <c r="B320" s="22" t="s">
        <v>66</v>
      </c>
      <c r="C320" s="95" t="s">
        <v>31</v>
      </c>
      <c r="D320" s="96">
        <v>112457</v>
      </c>
      <c r="E320" s="96">
        <v>3657</v>
      </c>
      <c r="F320" s="97">
        <v>674</v>
      </c>
      <c r="G320" s="98">
        <f t="shared" si="10"/>
        <v>0.005993401922512605</v>
      </c>
      <c r="H320" s="26">
        <f t="shared" si="11"/>
        <v>0.18430407437790539</v>
      </c>
    </row>
    <row r="321" spans="1:8" ht="12">
      <c r="A321" s="5">
        <v>77</v>
      </c>
      <c r="B321" s="22" t="s">
        <v>67</v>
      </c>
      <c r="C321" s="95" t="s">
        <v>414</v>
      </c>
      <c r="D321" s="96">
        <v>112101</v>
      </c>
      <c r="E321" s="96">
        <v>1547</v>
      </c>
      <c r="F321" s="97">
        <v>132</v>
      </c>
      <c r="G321" s="98">
        <f t="shared" si="10"/>
        <v>0.0011775095672652341</v>
      </c>
      <c r="H321" s="26">
        <f t="shared" si="11"/>
        <v>0.08532643826761474</v>
      </c>
    </row>
    <row r="322" spans="1:8" ht="12">
      <c r="A322" s="5">
        <v>78</v>
      </c>
      <c r="B322" s="22" t="s">
        <v>68</v>
      </c>
      <c r="C322" s="95" t="s">
        <v>392</v>
      </c>
      <c r="D322" s="96">
        <v>111162</v>
      </c>
      <c r="E322" s="96">
        <v>4170</v>
      </c>
      <c r="F322" s="97">
        <v>35</v>
      </c>
      <c r="G322" s="98">
        <f t="shared" si="10"/>
        <v>0.0003148557960454112</v>
      </c>
      <c r="H322" s="26">
        <f t="shared" si="11"/>
        <v>0.008393285371702638</v>
      </c>
    </row>
    <row r="323" spans="1:8" ht="12">
      <c r="A323" s="5">
        <v>79</v>
      </c>
      <c r="B323" s="22" t="s">
        <v>69</v>
      </c>
      <c r="C323" s="95" t="s">
        <v>92</v>
      </c>
      <c r="D323" s="96">
        <v>110701</v>
      </c>
      <c r="E323" s="96">
        <v>5429</v>
      </c>
      <c r="F323" s="97">
        <v>438</v>
      </c>
      <c r="G323" s="98">
        <f t="shared" si="10"/>
        <v>0.00395660382471703</v>
      </c>
      <c r="H323" s="26">
        <f t="shared" si="11"/>
        <v>0.08067784122306133</v>
      </c>
    </row>
    <row r="324" spans="1:8" ht="12">
      <c r="A324" s="5">
        <v>80</v>
      </c>
      <c r="B324" s="22" t="s">
        <v>70</v>
      </c>
      <c r="C324" s="95" t="s">
        <v>42</v>
      </c>
      <c r="D324" s="96">
        <v>109708</v>
      </c>
      <c r="E324" s="96">
        <v>5111</v>
      </c>
      <c r="F324" s="97">
        <v>761</v>
      </c>
      <c r="G324" s="98">
        <f t="shared" si="10"/>
        <v>0.0069365953257738725</v>
      </c>
      <c r="H324" s="26">
        <f t="shared" si="11"/>
        <v>0.14889454118567794</v>
      </c>
    </row>
    <row r="325" spans="1:8" ht="12">
      <c r="A325" s="5">
        <v>81</v>
      </c>
      <c r="B325" s="22" t="s">
        <v>71</v>
      </c>
      <c r="C325" s="95" t="s">
        <v>201</v>
      </c>
      <c r="D325" s="96">
        <v>108281</v>
      </c>
      <c r="E325" s="96">
        <v>3914</v>
      </c>
      <c r="F325" s="97">
        <v>692</v>
      </c>
      <c r="G325" s="98">
        <f t="shared" si="10"/>
        <v>0.0063907795458113615</v>
      </c>
      <c r="H325" s="26">
        <f t="shared" si="11"/>
        <v>0.17680122636688808</v>
      </c>
    </row>
    <row r="326" spans="1:8" ht="12">
      <c r="A326" s="5">
        <v>82</v>
      </c>
      <c r="B326" s="22" t="s">
        <v>72</v>
      </c>
      <c r="C326" s="95" t="s">
        <v>199</v>
      </c>
      <c r="D326" s="96">
        <v>102715</v>
      </c>
      <c r="E326" s="96">
        <v>3851</v>
      </c>
      <c r="F326" s="97">
        <v>-1580</v>
      </c>
      <c r="G326" s="98">
        <f t="shared" si="10"/>
        <v>-0.015382368690064742</v>
      </c>
      <c r="H326" s="26">
        <f t="shared" si="11"/>
        <v>-0.41028304336535965</v>
      </c>
    </row>
    <row r="327" spans="1:8" ht="12">
      <c r="A327" s="5">
        <v>83</v>
      </c>
      <c r="B327" s="22" t="s">
        <v>73</v>
      </c>
      <c r="C327" s="95" t="s">
        <v>392</v>
      </c>
      <c r="D327" s="96">
        <v>102483</v>
      </c>
      <c r="E327" s="96">
        <v>4292</v>
      </c>
      <c r="F327" s="97">
        <v>-2885</v>
      </c>
      <c r="G327" s="98">
        <f t="shared" si="10"/>
        <v>-0.02815101041148288</v>
      </c>
      <c r="H327" s="26">
        <f t="shared" si="11"/>
        <v>-0.6721808014911463</v>
      </c>
    </row>
    <row r="328" spans="1:8" ht="12">
      <c r="A328" s="5">
        <v>84</v>
      </c>
      <c r="B328" s="22" t="s">
        <v>74</v>
      </c>
      <c r="C328" s="95" t="s">
        <v>199</v>
      </c>
      <c r="D328" s="96">
        <v>99800</v>
      </c>
      <c r="E328" s="96">
        <v>5601</v>
      </c>
      <c r="F328" s="97">
        <v>467</v>
      </c>
      <c r="G328" s="98">
        <f t="shared" si="10"/>
        <v>0.00467935871743487</v>
      </c>
      <c r="H328" s="26">
        <f t="shared" si="11"/>
        <v>0.08337796821996073</v>
      </c>
    </row>
    <row r="329" spans="1:8" ht="12">
      <c r="A329" s="5">
        <v>85</v>
      </c>
      <c r="B329" s="22" t="s">
        <v>75</v>
      </c>
      <c r="C329" s="95" t="s">
        <v>414</v>
      </c>
      <c r="D329" s="96">
        <v>97937</v>
      </c>
      <c r="E329" s="96">
        <v>2428</v>
      </c>
      <c r="F329" s="97">
        <v>77</v>
      </c>
      <c r="G329" s="98">
        <f t="shared" si="10"/>
        <v>0.0007862197126724322</v>
      </c>
      <c r="H329" s="26">
        <f t="shared" si="11"/>
        <v>0.03171334431630972</v>
      </c>
    </row>
    <row r="330" spans="1:8" ht="12">
      <c r="A330" s="5">
        <v>86</v>
      </c>
      <c r="B330" s="22" t="s">
        <v>76</v>
      </c>
      <c r="C330" s="95" t="s">
        <v>77</v>
      </c>
      <c r="D330" s="96">
        <v>97638</v>
      </c>
      <c r="E330" s="96">
        <v>5381</v>
      </c>
      <c r="F330" s="97">
        <v>514</v>
      </c>
      <c r="G330" s="98">
        <f t="shared" si="10"/>
        <v>0.0052643438005694505</v>
      </c>
      <c r="H330" s="26">
        <f t="shared" si="11"/>
        <v>0.095521278572756</v>
      </c>
    </row>
    <row r="331" spans="1:8" ht="12">
      <c r="A331" s="5">
        <v>87</v>
      </c>
      <c r="B331" s="22" t="s">
        <v>78</v>
      </c>
      <c r="C331" s="95" t="s">
        <v>382</v>
      </c>
      <c r="D331" s="96">
        <v>97456</v>
      </c>
      <c r="E331" s="96">
        <v>14112</v>
      </c>
      <c r="F331" s="97">
        <v>1155</v>
      </c>
      <c r="G331" s="98">
        <f t="shared" si="10"/>
        <v>0.01185150221638483</v>
      </c>
      <c r="H331" s="26">
        <f t="shared" si="11"/>
        <v>0.0818452380952381</v>
      </c>
    </row>
    <row r="332" spans="1:8" ht="12">
      <c r="A332" s="5">
        <v>88</v>
      </c>
      <c r="B332" s="77" t="s">
        <v>79</v>
      </c>
      <c r="C332" s="95" t="s">
        <v>414</v>
      </c>
      <c r="D332" s="96">
        <v>94141</v>
      </c>
      <c r="E332" s="96">
        <v>2181</v>
      </c>
      <c r="F332" s="97">
        <v>52</v>
      </c>
      <c r="G332" s="98">
        <f t="shared" si="10"/>
        <v>0.0005523629449442857</v>
      </c>
      <c r="H332" s="26">
        <f t="shared" si="11"/>
        <v>0.02384227418615314</v>
      </c>
    </row>
    <row r="333" spans="1:8" ht="12">
      <c r="A333" s="5">
        <v>89</v>
      </c>
      <c r="B333" s="77" t="s">
        <v>80</v>
      </c>
      <c r="C333" s="95" t="s">
        <v>414</v>
      </c>
      <c r="D333" s="96">
        <v>94080</v>
      </c>
      <c r="E333" s="96">
        <v>1786</v>
      </c>
      <c r="F333" s="97">
        <v>86</v>
      </c>
      <c r="G333" s="98">
        <f t="shared" si="10"/>
        <v>0.0009141156462585034</v>
      </c>
      <c r="H333" s="26">
        <f t="shared" si="11"/>
        <v>0.048152295632698766</v>
      </c>
    </row>
    <row r="334" spans="1:8" ht="12">
      <c r="A334" s="5">
        <v>90</v>
      </c>
      <c r="B334" s="22" t="s">
        <v>81</v>
      </c>
      <c r="C334" s="95" t="s">
        <v>392</v>
      </c>
      <c r="D334" s="96">
        <v>92368</v>
      </c>
      <c r="E334" s="96">
        <v>3030</v>
      </c>
      <c r="F334" s="97">
        <v>23</v>
      </c>
      <c r="G334" s="98">
        <f t="shared" si="10"/>
        <v>0.000249003984063745</v>
      </c>
      <c r="H334" s="26">
        <f t="shared" si="11"/>
        <v>0.007590759075907591</v>
      </c>
    </row>
    <row r="335" spans="1:8" ht="12">
      <c r="A335" s="5">
        <v>91</v>
      </c>
      <c r="B335" s="22" t="s">
        <v>348</v>
      </c>
      <c r="C335" s="95" t="s">
        <v>400</v>
      </c>
      <c r="D335" s="96">
        <v>90438</v>
      </c>
      <c r="E335" s="96">
        <v>4382</v>
      </c>
      <c r="F335" s="97">
        <v>879</v>
      </c>
      <c r="G335" s="98">
        <f t="shared" si="10"/>
        <v>0.009719365753333776</v>
      </c>
      <c r="H335" s="26">
        <f t="shared" si="11"/>
        <v>0.20059333637608398</v>
      </c>
    </row>
    <row r="336" spans="1:8" ht="12">
      <c r="A336" s="5">
        <v>92</v>
      </c>
      <c r="B336" s="22" t="s">
        <v>349</v>
      </c>
      <c r="C336" s="95" t="s">
        <v>382</v>
      </c>
      <c r="D336" s="96">
        <v>88540</v>
      </c>
      <c r="E336" s="96">
        <v>7023</v>
      </c>
      <c r="F336" s="97">
        <v>1378</v>
      </c>
      <c r="G336" s="98">
        <f t="shared" si="10"/>
        <v>0.015563587079286198</v>
      </c>
      <c r="H336" s="26">
        <f t="shared" si="11"/>
        <v>0.19621244482414923</v>
      </c>
    </row>
    <row r="337" spans="1:8" ht="12">
      <c r="A337" s="5">
        <v>93</v>
      </c>
      <c r="B337" s="22" t="s">
        <v>350</v>
      </c>
      <c r="C337" s="95" t="s">
        <v>199</v>
      </c>
      <c r="D337" s="96">
        <v>86936</v>
      </c>
      <c r="E337" s="96">
        <v>4182</v>
      </c>
      <c r="F337" s="97">
        <v>329</v>
      </c>
      <c r="G337" s="98">
        <f t="shared" si="10"/>
        <v>0.003784393116775559</v>
      </c>
      <c r="H337" s="26">
        <f t="shared" si="11"/>
        <v>0.07867049258727882</v>
      </c>
    </row>
    <row r="338" spans="1:8" ht="12">
      <c r="A338" s="5">
        <v>94</v>
      </c>
      <c r="B338" s="22" t="s">
        <v>351</v>
      </c>
      <c r="C338" s="95" t="s">
        <v>199</v>
      </c>
      <c r="D338" s="96">
        <v>86045</v>
      </c>
      <c r="E338" s="96">
        <v>5785</v>
      </c>
      <c r="F338" s="97">
        <v>-1647</v>
      </c>
      <c r="G338" s="98">
        <f t="shared" si="10"/>
        <v>-0.019141147074205358</v>
      </c>
      <c r="H338" s="26">
        <f t="shared" si="11"/>
        <v>-0.2847018150388937</v>
      </c>
    </row>
    <row r="339" spans="1:8" ht="12">
      <c r="A339" s="5">
        <v>95</v>
      </c>
      <c r="B339" s="22" t="s">
        <v>352</v>
      </c>
      <c r="C339" s="95" t="s">
        <v>382</v>
      </c>
      <c r="D339" s="96">
        <v>85690</v>
      </c>
      <c r="E339" s="96">
        <v>8368</v>
      </c>
      <c r="F339" s="97">
        <v>1303</v>
      </c>
      <c r="G339" s="98">
        <f t="shared" si="10"/>
        <v>0.015205975026257439</v>
      </c>
      <c r="H339" s="26">
        <f t="shared" si="11"/>
        <v>0.15571223709369025</v>
      </c>
    </row>
    <row r="340" spans="1:8" ht="12">
      <c r="A340" s="5">
        <v>96</v>
      </c>
      <c r="B340" s="77" t="s">
        <v>353</v>
      </c>
      <c r="C340" s="95" t="s">
        <v>201</v>
      </c>
      <c r="D340" s="96">
        <v>84295</v>
      </c>
      <c r="E340" s="96">
        <v>3304</v>
      </c>
      <c r="F340" s="97">
        <v>251</v>
      </c>
      <c r="G340" s="98">
        <f t="shared" si="10"/>
        <v>0.0029776380568242483</v>
      </c>
      <c r="H340" s="26">
        <f t="shared" si="11"/>
        <v>0.07596852300242131</v>
      </c>
    </row>
    <row r="341" spans="1:8" ht="12">
      <c r="A341" s="5">
        <v>97</v>
      </c>
      <c r="B341" s="22" t="s">
        <v>354</v>
      </c>
      <c r="C341" s="95" t="s">
        <v>392</v>
      </c>
      <c r="D341" s="96">
        <v>83303</v>
      </c>
      <c r="E341" s="96">
        <v>3081</v>
      </c>
      <c r="F341" s="97">
        <v>-123</v>
      </c>
      <c r="G341" s="98">
        <f>F341/D341</f>
        <v>-0.0014765374596353072</v>
      </c>
      <c r="H341" s="26">
        <f t="shared" si="11"/>
        <v>-0.03992210321324245</v>
      </c>
    </row>
    <row r="342" spans="1:8" ht="12">
      <c r="A342" s="5">
        <v>98</v>
      </c>
      <c r="B342" s="22" t="s">
        <v>355</v>
      </c>
      <c r="C342" s="95" t="s">
        <v>31</v>
      </c>
      <c r="D342" s="96">
        <v>82023</v>
      </c>
      <c r="E342" s="96">
        <v>2456</v>
      </c>
      <c r="F342" s="97">
        <v>346</v>
      </c>
      <c r="G342" s="98">
        <f>F342/D342</f>
        <v>0.004218329005279007</v>
      </c>
      <c r="H342" s="26">
        <f t="shared" si="11"/>
        <v>0.14087947882736157</v>
      </c>
    </row>
    <row r="343" spans="1:8" ht="12">
      <c r="A343" s="5">
        <v>99</v>
      </c>
      <c r="B343" s="22" t="s">
        <v>356</v>
      </c>
      <c r="C343" s="95" t="s">
        <v>62</v>
      </c>
      <c r="D343" s="96">
        <v>80830</v>
      </c>
      <c r="E343" s="96">
        <v>4551</v>
      </c>
      <c r="F343" s="97">
        <v>672</v>
      </c>
      <c r="G343" s="98">
        <f>F343/D343</f>
        <v>0.00831374489669677</v>
      </c>
      <c r="H343" s="26">
        <f t="shared" si="11"/>
        <v>0.14765985497692816</v>
      </c>
    </row>
    <row r="344" spans="1:8" ht="12.75" thickBot="1">
      <c r="A344" s="5">
        <v>100</v>
      </c>
      <c r="B344" s="27" t="s">
        <v>357</v>
      </c>
      <c r="C344" s="99" t="s">
        <v>392</v>
      </c>
      <c r="D344" s="100">
        <v>79435</v>
      </c>
      <c r="E344" s="100">
        <v>3421</v>
      </c>
      <c r="F344" s="101">
        <v>-724</v>
      </c>
      <c r="G344" s="102">
        <f>F344/D344</f>
        <v>-0.00911437023981872</v>
      </c>
      <c r="H344" s="31">
        <f t="shared" si="11"/>
        <v>-0.2116340251388483</v>
      </c>
    </row>
    <row r="345" spans="2:7" ht="12">
      <c r="B345" s="4" t="s">
        <v>235</v>
      </c>
      <c r="D345" s="32">
        <f>SUM(D245:D344)</f>
        <v>21922064</v>
      </c>
      <c r="E345" s="11">
        <f>SUM(E245:E344)</f>
        <v>870574</v>
      </c>
      <c r="F345" s="12"/>
      <c r="G345" s="11"/>
    </row>
    <row r="346" ht="12.75" thickBot="1"/>
    <row r="347" spans="2:8" ht="13.5" thickBot="1">
      <c r="B347" s="81" t="s">
        <v>236</v>
      </c>
      <c r="C347" s="87" t="s">
        <v>379</v>
      </c>
      <c r="D347" s="68" t="s">
        <v>255</v>
      </c>
      <c r="E347" s="85" t="s">
        <v>256</v>
      </c>
      <c r="F347" s="68" t="s">
        <v>358</v>
      </c>
      <c r="G347" s="84" t="s">
        <v>359</v>
      </c>
      <c r="H347"/>
    </row>
    <row r="348" spans="2:8" ht="12.75">
      <c r="B348" s="3" t="s">
        <v>240</v>
      </c>
      <c r="C348" s="33">
        <f>AVERAGE(D245:D344)</f>
        <v>219220.64</v>
      </c>
      <c r="D348" s="33">
        <f>AVERAGE(E245:E344)</f>
        <v>8705.74</v>
      </c>
      <c r="E348" s="33">
        <f>AVERAGE(F245:F344)</f>
        <v>595.35</v>
      </c>
      <c r="F348" s="48">
        <f>AVERAGE(G245:G344)</f>
        <v>0.003095292301442029</v>
      </c>
      <c r="G348" s="48">
        <f>AVERAGE(H245:H344)</f>
        <v>0.057049794996416894</v>
      </c>
      <c r="H348"/>
    </row>
    <row r="349" spans="2:8" ht="12.75">
      <c r="B349" s="3" t="s">
        <v>241</v>
      </c>
      <c r="C349" s="34">
        <f>MEDIAN(D245:D344)</f>
        <v>173295.5</v>
      </c>
      <c r="D349" s="34">
        <f>MEDIAN(E245:E344)</f>
        <v>7390</v>
      </c>
      <c r="E349" s="34">
        <f>MEDIAN(F245:F344)</f>
        <v>507</v>
      </c>
      <c r="F349" s="46">
        <f>MEDIAN(G245:G344)</f>
        <v>0.0029042086363122318</v>
      </c>
      <c r="G349" s="46">
        <f>MEDIAN(H245:H344)</f>
        <v>0.08414872276962193</v>
      </c>
      <c r="H349"/>
    </row>
    <row r="350" spans="2:8" ht="12.75">
      <c r="B350" s="3" t="s">
        <v>242</v>
      </c>
      <c r="C350" s="35">
        <f>STDEV(D245:D344)</f>
        <v>138241.1194270169</v>
      </c>
      <c r="D350" s="35">
        <f>STDEV(E245:E344)</f>
        <v>5567.523023624227</v>
      </c>
      <c r="E350" s="35">
        <f>STDEV(F245:F344)</f>
        <v>1329.7606709175873</v>
      </c>
      <c r="F350" s="46">
        <f>STDEV(G245:G344)</f>
        <v>0.006539413445297748</v>
      </c>
      <c r="G350" s="46">
        <f>STDEV(H245:H344)</f>
        <v>0.13670357563939287</v>
      </c>
      <c r="H350"/>
    </row>
    <row r="351" spans="2:8" ht="13.5" thickBot="1">
      <c r="B351" s="3" t="s">
        <v>243</v>
      </c>
      <c r="C351" s="36">
        <f>C350/C348</f>
        <v>0.6306026632666382</v>
      </c>
      <c r="D351" s="36">
        <f>D350/D348</f>
        <v>0.6395232368097631</v>
      </c>
      <c r="E351" s="36">
        <f>E350/E348</f>
        <v>2.2335780144748254</v>
      </c>
      <c r="F351" s="49">
        <f>F350/F348</f>
        <v>2.112696575457891</v>
      </c>
      <c r="G351" s="49">
        <f>G350/G348</f>
        <v>2.396215019667972</v>
      </c>
      <c r="H351"/>
    </row>
    <row r="352" ht="12.75" thickBot="1"/>
    <row r="353" spans="2:15" ht="13.5" thickBot="1">
      <c r="B353" s="81" t="s">
        <v>360</v>
      </c>
      <c r="C353" s="82" t="s">
        <v>382</v>
      </c>
      <c r="D353" s="68" t="s">
        <v>392</v>
      </c>
      <c r="E353" s="68" t="s">
        <v>400</v>
      </c>
      <c r="F353" s="85" t="s">
        <v>414</v>
      </c>
      <c r="G353" s="85" t="s">
        <v>402</v>
      </c>
      <c r="H353" s="86" t="s">
        <v>184</v>
      </c>
      <c r="I353"/>
      <c r="J353"/>
      <c r="O353" s="1" t="s">
        <v>361</v>
      </c>
    </row>
    <row r="354" spans="2:15" ht="12.75">
      <c r="B354" s="3" t="s">
        <v>246</v>
      </c>
      <c r="C354" s="39">
        <f>COUNT(D245:D256)</f>
        <v>12</v>
      </c>
      <c r="D354" s="53">
        <f>COUNT(D282:D303)</f>
        <v>22</v>
      </c>
      <c r="E354" s="43">
        <f>COUNT(D257:D264)</f>
        <v>8</v>
      </c>
      <c r="F354" s="43">
        <f>COUNT(D311:D326)</f>
        <v>16</v>
      </c>
      <c r="G354" s="43">
        <v>2</v>
      </c>
      <c r="H354" s="43">
        <v>4</v>
      </c>
      <c r="I354"/>
      <c r="J354"/>
      <c r="N354" s="3" t="s">
        <v>392</v>
      </c>
      <c r="O354" s="7">
        <v>5488027</v>
      </c>
    </row>
    <row r="355" spans="2:15" ht="12.75">
      <c r="B355" s="3" t="s">
        <v>235</v>
      </c>
      <c r="C355" s="40">
        <f>SUM(D245:D256)</f>
        <v>5985150</v>
      </c>
      <c r="D355" s="40">
        <f>SUM(D282:D303)</f>
        <v>4015009</v>
      </c>
      <c r="E355" s="40">
        <f>SUM(D257:D264)</f>
        <v>2999894</v>
      </c>
      <c r="F355" s="34">
        <f>SUM(D311:D326)</f>
        <v>1840708</v>
      </c>
      <c r="G355" s="40">
        <f>SUM(D265:D266)</f>
        <v>637239</v>
      </c>
      <c r="H355" s="40">
        <f>SUM(D278:D281)</f>
        <v>916084</v>
      </c>
      <c r="I355"/>
      <c r="J355"/>
      <c r="N355" s="3" t="s">
        <v>414</v>
      </c>
      <c r="O355" s="7">
        <v>3429264</v>
      </c>
    </row>
    <row r="356" spans="2:15" ht="12.75">
      <c r="B356" s="3" t="s">
        <v>240</v>
      </c>
      <c r="C356" s="40">
        <f>AVERAGE(D245:D256)</f>
        <v>498762.5</v>
      </c>
      <c r="D356" s="34">
        <f>AVERAGE(D282:D303)</f>
        <v>182500.4090909091</v>
      </c>
      <c r="E356" s="34">
        <f>AVERAGE(D257:D264)</f>
        <v>374986.75</v>
      </c>
      <c r="F356" s="34">
        <f>AVERAGE(D311:D326)</f>
        <v>115044.25</v>
      </c>
      <c r="G356" s="34">
        <f>AVERAGE(D265:D266)</f>
        <v>318619.5</v>
      </c>
      <c r="H356" s="34">
        <f>AVERAGE(D278:D281)</f>
        <v>229021</v>
      </c>
      <c r="I356"/>
      <c r="J356"/>
      <c r="N356" s="3" t="s">
        <v>92</v>
      </c>
      <c r="O356" s="7">
        <v>2353084</v>
      </c>
    </row>
    <row r="357" spans="2:15" ht="12.75">
      <c r="B357" s="3" t="s">
        <v>241</v>
      </c>
      <c r="C357" s="40">
        <f>MEDIAN(D245:D256)</f>
        <v>471593.5</v>
      </c>
      <c r="D357" s="34">
        <f>MEDIAN(D282:D303)</f>
        <v>185904</v>
      </c>
      <c r="E357" s="34">
        <f>MEDIAN(D257:D264)</f>
        <v>371662</v>
      </c>
      <c r="F357" s="34">
        <f>MEDIAN(D311:D326)</f>
        <v>114632.5</v>
      </c>
      <c r="G357" s="34">
        <f>MEDIAN(D265:D266)</f>
        <v>318619.5</v>
      </c>
      <c r="H357" s="34">
        <f>MEDIAN(D278:D281)</f>
        <v>228725</v>
      </c>
      <c r="I357"/>
      <c r="J357"/>
      <c r="N357" s="3" t="s">
        <v>382</v>
      </c>
      <c r="O357" s="7">
        <v>2311099</v>
      </c>
    </row>
    <row r="358" spans="2:15" ht="12.75">
      <c r="B358" s="3" t="s">
        <v>242</v>
      </c>
      <c r="C358" s="41">
        <f>STDEV(D245:D256)</f>
        <v>109067.16474098134</v>
      </c>
      <c r="D358" s="38">
        <f>STDEV(D282:D303)</f>
        <v>25296.95979975444</v>
      </c>
      <c r="E358" s="38">
        <f>STDEV(D257:D264)</f>
        <v>21374.93864819934</v>
      </c>
      <c r="F358" s="38">
        <f>STDEV(D311:D326)</f>
        <v>5980.353930440349</v>
      </c>
      <c r="G358" s="38">
        <f>STDEV(D265:D266)</f>
        <v>10921.264235426226</v>
      </c>
      <c r="H358" s="38">
        <f>STDEV(D278:D281)</f>
        <v>2774.315771501146</v>
      </c>
      <c r="I358"/>
      <c r="J358"/>
      <c r="N358" s="3" t="s">
        <v>400</v>
      </c>
      <c r="O358" s="7">
        <v>1989020</v>
      </c>
    </row>
    <row r="359" spans="2:15" ht="13.5" thickBot="1">
      <c r="B359" s="3" t="s">
        <v>243</v>
      </c>
      <c r="C359" s="42">
        <f aca="true" t="shared" si="12" ref="C359:H359">C358/C356</f>
        <v>0.21867555147185552</v>
      </c>
      <c r="D359" s="44">
        <f t="shared" si="12"/>
        <v>0.13861316764037085</v>
      </c>
      <c r="E359" s="44">
        <f t="shared" si="12"/>
        <v>0.05700185046058118</v>
      </c>
      <c r="F359" s="44">
        <f t="shared" si="12"/>
        <v>0.05198307547261466</v>
      </c>
      <c r="G359" s="44">
        <f t="shared" si="12"/>
        <v>0.03427682309283087</v>
      </c>
      <c r="H359" s="44">
        <f t="shared" si="12"/>
        <v>0.012113805159793845</v>
      </c>
      <c r="I359"/>
      <c r="J359"/>
      <c r="N359" s="3" t="s">
        <v>402</v>
      </c>
      <c r="O359" s="7">
        <v>1214062</v>
      </c>
    </row>
    <row r="360" spans="3:15" ht="12.75" thickBot="1">
      <c r="C360" s="82" t="s">
        <v>92</v>
      </c>
      <c r="D360" s="83" t="s">
        <v>199</v>
      </c>
      <c r="E360" s="83" t="s">
        <v>262</v>
      </c>
      <c r="F360" s="83" t="s">
        <v>42</v>
      </c>
      <c r="G360" s="83" t="s">
        <v>31</v>
      </c>
      <c r="H360" s="84" t="s">
        <v>245</v>
      </c>
      <c r="N360" s="3" t="s">
        <v>184</v>
      </c>
      <c r="O360" s="7">
        <v>1195243</v>
      </c>
    </row>
    <row r="361" spans="2:15" ht="12">
      <c r="B361" s="3" t="s">
        <v>246</v>
      </c>
      <c r="C361" s="50">
        <f>COUNT(D327:D335)</f>
        <v>9</v>
      </c>
      <c r="D361" s="39">
        <f>COUNT(D304:D310)</f>
        <v>7</v>
      </c>
      <c r="E361" s="39">
        <f>COUNT(D336:D339)</f>
        <v>4</v>
      </c>
      <c r="F361" s="39">
        <f>COUNT(D340:D344)</f>
        <v>5</v>
      </c>
      <c r="G361" s="39">
        <v>3</v>
      </c>
      <c r="H361" s="37">
        <v>8</v>
      </c>
      <c r="N361" s="3" t="s">
        <v>262</v>
      </c>
      <c r="O361" s="7">
        <v>1162027</v>
      </c>
    </row>
    <row r="362" spans="2:15" ht="12">
      <c r="B362" s="3" t="s">
        <v>235</v>
      </c>
      <c r="C362" s="34">
        <f>SUM(D327:D335)</f>
        <v>866341</v>
      </c>
      <c r="D362" s="40">
        <f>SUM(D304:D310)</f>
        <v>921552</v>
      </c>
      <c r="E362" s="40">
        <f>SUM(D336:D339)</f>
        <v>347211</v>
      </c>
      <c r="F362" s="40">
        <f>SUM(D340:D344)</f>
        <v>409886</v>
      </c>
      <c r="G362" s="40">
        <f>SUM(D275:D277)</f>
        <v>748114</v>
      </c>
      <c r="H362" s="34">
        <f>SUM(D267:D274)</f>
        <v>2234876</v>
      </c>
      <c r="N362" s="3" t="s">
        <v>245</v>
      </c>
      <c r="O362" s="7">
        <v>921189</v>
      </c>
    </row>
    <row r="363" spans="2:15" ht="12">
      <c r="B363" s="3" t="s">
        <v>240</v>
      </c>
      <c r="C363" s="34">
        <f>AVERAGE(D327:D335)</f>
        <v>96260.11111111111</v>
      </c>
      <c r="D363" s="40">
        <f>AVERAGE(D304:D310)</f>
        <v>131650.2857142857</v>
      </c>
      <c r="E363" s="40">
        <f>AVERAGE(D336:D339)</f>
        <v>86802.75</v>
      </c>
      <c r="F363" s="40">
        <f>AVERAGE(D340:D344)</f>
        <v>81977.2</v>
      </c>
      <c r="G363" s="40">
        <f>AVERAGE(D275:D277)</f>
        <v>249371.33333333334</v>
      </c>
      <c r="H363" s="34">
        <f>AVERAGE(D267:D274)</f>
        <v>279359.5</v>
      </c>
      <c r="N363" s="3" t="s">
        <v>199</v>
      </c>
      <c r="O363" s="7">
        <v>755920</v>
      </c>
    </row>
    <row r="364" spans="2:15" ht="12">
      <c r="B364" s="3" t="s">
        <v>241</v>
      </c>
      <c r="C364" s="34">
        <f>MEDIAN(D327:D335)</f>
        <v>97456</v>
      </c>
      <c r="D364" s="40">
        <f>MEDIAN(D304:D310)</f>
        <v>131228</v>
      </c>
      <c r="E364" s="40">
        <f>MEDIAN(D336:D339)</f>
        <v>86490.5</v>
      </c>
      <c r="F364" s="40">
        <f>MEDIAN(D340:D344)</f>
        <v>82023</v>
      </c>
      <c r="G364" s="40">
        <f>MEDIAN(D275:D277)</f>
        <v>249160</v>
      </c>
      <c r="H364" s="34">
        <f>MEDIAN(D267:D274)</f>
        <v>276953.5</v>
      </c>
      <c r="N364" s="3" t="s">
        <v>42</v>
      </c>
      <c r="O364" s="7">
        <v>705516</v>
      </c>
    </row>
    <row r="365" spans="2:15" ht="12">
      <c r="B365" s="3" t="s">
        <v>242</v>
      </c>
      <c r="C365" s="51">
        <f>STDEV(D327:D335)</f>
        <v>3802.7106596624844</v>
      </c>
      <c r="D365" s="41">
        <f>STDEV(D304:D310)</f>
        <v>9227.527616038993</v>
      </c>
      <c r="E365" s="41">
        <f>STDEV(D336:D339)</f>
        <v>1271.2448951061056</v>
      </c>
      <c r="F365" s="41">
        <f>STDEV(D340:D344)</f>
        <v>1930.7310014602783</v>
      </c>
      <c r="G365" s="41">
        <f>STDEV(D275:D277)</f>
        <v>7134.3479262878855</v>
      </c>
      <c r="H365" s="38">
        <f>STDEV(D267:D274)</f>
        <v>16997.51507048688</v>
      </c>
      <c r="N365" s="3" t="s">
        <v>31</v>
      </c>
      <c r="O365" s="7">
        <v>397613</v>
      </c>
    </row>
    <row r="366" spans="2:15" ht="12.75" thickBot="1">
      <c r="B366" s="3" t="s">
        <v>243</v>
      </c>
      <c r="C366" s="44">
        <f>C365/C363</f>
        <v>0.03950453220725137</v>
      </c>
      <c r="D366" s="42">
        <f>D365/D363</f>
        <v>0.07009120843129085</v>
      </c>
      <c r="E366" s="42">
        <f>E365/E363</f>
        <v>0.014645214524955782</v>
      </c>
      <c r="F366" s="42">
        <f>F365/F363</f>
        <v>0.02355204863620956</v>
      </c>
      <c r="G366" s="42">
        <f>G365/G363</f>
        <v>0.028609334645339688</v>
      </c>
      <c r="H366" s="44">
        <f>H365/H362</f>
        <v>0.007605574121556131</v>
      </c>
      <c r="N366" s="3" t="s">
        <v>235</v>
      </c>
      <c r="O366" s="7">
        <f>SUM(O354:O365)</f>
        <v>21922064</v>
      </c>
    </row>
    <row r="367" spans="3:6" ht="12">
      <c r="C367" s="78" t="s">
        <v>362</v>
      </c>
      <c r="F367" s="1"/>
    </row>
    <row r="368" ht="12.75" thickBot="1">
      <c r="C368" s="78"/>
    </row>
    <row r="369" spans="2:15" ht="12.75" thickBot="1">
      <c r="B369" s="81" t="s">
        <v>247</v>
      </c>
      <c r="C369" s="82" t="s">
        <v>382</v>
      </c>
      <c r="D369" s="68" t="s">
        <v>392</v>
      </c>
      <c r="E369" s="68" t="s">
        <v>400</v>
      </c>
      <c r="F369" s="85" t="s">
        <v>414</v>
      </c>
      <c r="G369" s="85" t="s">
        <v>402</v>
      </c>
      <c r="H369" s="86" t="s">
        <v>184</v>
      </c>
      <c r="I369" s="14"/>
      <c r="J369" s="14"/>
      <c r="O369" s="1" t="s">
        <v>363</v>
      </c>
    </row>
    <row r="370" spans="2:15" ht="12.75">
      <c r="B370" s="3" t="s">
        <v>248</v>
      </c>
      <c r="C370" s="39">
        <f>COUNT(D263:D274)</f>
        <v>12</v>
      </c>
      <c r="D370" s="53">
        <f>COUNT(D300:D321)</f>
        <v>22</v>
      </c>
      <c r="E370" s="43">
        <f>COUNT(D275:D282)</f>
        <v>8</v>
      </c>
      <c r="F370" s="43">
        <f>COUNT(D329:D344)</f>
        <v>16</v>
      </c>
      <c r="G370" s="43">
        <v>2</v>
      </c>
      <c r="H370" s="43">
        <v>4</v>
      </c>
      <c r="I370"/>
      <c r="J370"/>
      <c r="N370" s="3" t="s">
        <v>382</v>
      </c>
      <c r="O370" s="15">
        <v>0.011741023142724964</v>
      </c>
    </row>
    <row r="371" spans="2:15" ht="12.75">
      <c r="B371" s="3" t="s">
        <v>240</v>
      </c>
      <c r="C371" s="45">
        <v>0.011524030108160157</v>
      </c>
      <c r="D371" s="80">
        <v>-0.002938418577582877</v>
      </c>
      <c r="E371" s="45">
        <v>0.008358345635365659</v>
      </c>
      <c r="F371" s="46">
        <v>0.0015946201410805454</v>
      </c>
      <c r="G371" s="45">
        <v>0.0004503371203264937</v>
      </c>
      <c r="H371" s="45">
        <v>0.004428471489129929</v>
      </c>
      <c r="I371"/>
      <c r="J371"/>
      <c r="N371" s="3" t="s">
        <v>400</v>
      </c>
      <c r="O371" s="15">
        <v>0.007048267479124784</v>
      </c>
    </row>
    <row r="372" spans="2:15" ht="12.75">
      <c r="B372" s="3" t="s">
        <v>241</v>
      </c>
      <c r="C372" s="45">
        <v>0.011741023142724964</v>
      </c>
      <c r="D372" s="46">
        <v>-0.0016004432461836646</v>
      </c>
      <c r="E372" s="46">
        <v>0.007048267479124784</v>
      </c>
      <c r="F372" s="46">
        <v>0.001524758682445297</v>
      </c>
      <c r="G372" s="46">
        <v>0.00045033712032649376</v>
      </c>
      <c r="H372" s="46">
        <v>0.004218329005279007</v>
      </c>
      <c r="I372"/>
      <c r="J372"/>
      <c r="N372" s="3" t="s">
        <v>42</v>
      </c>
      <c r="O372" s="15">
        <v>0.0069365953257738725</v>
      </c>
    </row>
    <row r="373" spans="2:15" ht="12.75">
      <c r="B373" s="3" t="s">
        <v>242</v>
      </c>
      <c r="C373" s="45">
        <v>0.003023886785044134</v>
      </c>
      <c r="D373" s="46">
        <v>0.0065706093239093315</v>
      </c>
      <c r="E373" s="46">
        <v>0.004335188145625382</v>
      </c>
      <c r="F373" s="46">
        <v>0.0006583719858303766</v>
      </c>
      <c r="G373" s="46">
        <v>0.001505197663544725</v>
      </c>
      <c r="H373" s="46">
        <v>0.0006820273290232715</v>
      </c>
      <c r="I373"/>
      <c r="J373"/>
      <c r="N373" s="3" t="s">
        <v>245</v>
      </c>
      <c r="O373" s="15">
        <v>0.006377363303599941</v>
      </c>
    </row>
    <row r="374" spans="2:15" ht="13.5" thickBot="1">
      <c r="B374" s="3" t="s">
        <v>243</v>
      </c>
      <c r="C374" s="42">
        <v>0.26239837597290916</v>
      </c>
      <c r="D374" s="44">
        <v>0.2991880277477673</v>
      </c>
      <c r="E374" s="44">
        <v>0.5186658143547478</v>
      </c>
      <c r="F374" s="44">
        <v>0.4128707325772588</v>
      </c>
      <c r="G374" s="44">
        <v>3.342379731996019</v>
      </c>
      <c r="H374" s="44">
        <v>0.15400964660094738</v>
      </c>
      <c r="I374"/>
      <c r="J374"/>
      <c r="N374" s="3" t="s">
        <v>31</v>
      </c>
      <c r="O374" s="15">
        <v>0.0052871763819763405</v>
      </c>
    </row>
    <row r="375" spans="3:15" ht="12.75" thickBot="1">
      <c r="C375" s="82" t="s">
        <v>92</v>
      </c>
      <c r="D375" s="83" t="s">
        <v>199</v>
      </c>
      <c r="E375" s="83" t="s">
        <v>262</v>
      </c>
      <c r="F375" s="83" t="s">
        <v>42</v>
      </c>
      <c r="G375" s="83" t="s">
        <v>31</v>
      </c>
      <c r="H375" s="84" t="s">
        <v>245</v>
      </c>
      <c r="I375" s="79"/>
      <c r="J375" s="79"/>
      <c r="N375" s="3" t="s">
        <v>184</v>
      </c>
      <c r="O375" s="15">
        <v>0.004218329005279007</v>
      </c>
    </row>
    <row r="376" spans="2:15" ht="12">
      <c r="B376" s="3" t="s">
        <v>248</v>
      </c>
      <c r="C376" s="50">
        <f>COUNT(D345:D351)</f>
        <v>5</v>
      </c>
      <c r="D376" s="39">
        <f>COUNT(D322:D328)</f>
        <v>7</v>
      </c>
      <c r="E376" s="39">
        <f>COUNT(D352:D355)</f>
        <v>2</v>
      </c>
      <c r="F376" s="39">
        <f>COUNT(D356:D360)</f>
        <v>4</v>
      </c>
      <c r="G376" s="39">
        <v>3</v>
      </c>
      <c r="H376" s="37">
        <v>8</v>
      </c>
      <c r="I376" s="79"/>
      <c r="J376" s="79"/>
      <c r="N376" s="3" t="s">
        <v>92</v>
      </c>
      <c r="O376" s="15">
        <v>0.003118552282307315</v>
      </c>
    </row>
    <row r="377" spans="2:15" ht="12">
      <c r="B377" s="3" t="s">
        <v>240</v>
      </c>
      <c r="C377" s="46">
        <v>0.003638736828417031</v>
      </c>
      <c r="D377" s="45">
        <v>-0.002880856841674287</v>
      </c>
      <c r="E377" s="45">
        <v>0.0017380853321474039</v>
      </c>
      <c r="F377" s="45">
        <v>0.007237979037888577</v>
      </c>
      <c r="G377" s="45">
        <v>0.005166302436589318</v>
      </c>
      <c r="H377" s="46">
        <v>0.0067083815779854766</v>
      </c>
      <c r="I377" s="79"/>
      <c r="J377" s="79"/>
      <c r="N377" s="3" t="s">
        <v>199</v>
      </c>
      <c r="O377" s="15">
        <v>0.0022575519454019746</v>
      </c>
    </row>
    <row r="378" spans="2:15" ht="12">
      <c r="B378" s="3" t="s">
        <v>241</v>
      </c>
      <c r="C378" s="46">
        <v>0.003118552282307315</v>
      </c>
      <c r="D378" s="45">
        <v>0.0022575519454019746</v>
      </c>
      <c r="E378" s="45">
        <v>0.0012753599448119888</v>
      </c>
      <c r="F378" s="45">
        <v>0.0069365953257738725</v>
      </c>
      <c r="G378" s="45">
        <v>0.0052871763819763405</v>
      </c>
      <c r="H378" s="46">
        <v>0.006377363303599941</v>
      </c>
      <c r="I378" s="79"/>
      <c r="J378" s="79"/>
      <c r="N378" s="3" t="s">
        <v>414</v>
      </c>
      <c r="O378" s="15">
        <v>0.001524758682445297</v>
      </c>
    </row>
    <row r="379" spans="2:15" ht="12">
      <c r="B379" s="3" t="s">
        <v>242</v>
      </c>
      <c r="C379" s="46">
        <v>0.0017397183295589358</v>
      </c>
      <c r="D379" s="45">
        <v>0.00995227643932139</v>
      </c>
      <c r="E379" s="45">
        <v>0.0013026137408470005</v>
      </c>
      <c r="F379" s="45">
        <v>0.0006560770011682449</v>
      </c>
      <c r="G379" s="45">
        <v>0.000893688339623564</v>
      </c>
      <c r="H379" s="46">
        <v>0.0029770154119330584</v>
      </c>
      <c r="I379" s="79"/>
      <c r="J379" s="79"/>
      <c r="N379" s="3" t="s">
        <v>262</v>
      </c>
      <c r="O379" s="15">
        <v>0.0012753599448119888</v>
      </c>
    </row>
    <row r="380" spans="2:15" ht="12.75" thickBot="1">
      <c r="B380" s="3" t="s">
        <v>243</v>
      </c>
      <c r="C380" s="44">
        <v>0.47811051240981606</v>
      </c>
      <c r="D380" s="42">
        <v>-3.454623740878897</v>
      </c>
      <c r="E380" s="42">
        <v>0.7494532729515769</v>
      </c>
      <c r="F380" s="42">
        <v>0.09064367245800038</v>
      </c>
      <c r="G380" s="42">
        <v>0.17298413141557348</v>
      </c>
      <c r="H380" s="44">
        <v>0.4437755034243378</v>
      </c>
      <c r="I380" s="79"/>
      <c r="J380" s="79"/>
      <c r="N380" s="3" t="s">
        <v>402</v>
      </c>
      <c r="O380" s="15">
        <v>0.00045033712032649376</v>
      </c>
    </row>
    <row r="381" spans="3:15" ht="12">
      <c r="C381" s="78" t="s">
        <v>362</v>
      </c>
      <c r="F381" s="1"/>
      <c r="I381" s="79"/>
      <c r="J381" s="79"/>
      <c r="N381" s="3" t="s">
        <v>392</v>
      </c>
      <c r="O381" s="15">
        <v>-0.0016004432461836646</v>
      </c>
    </row>
    <row r="382" spans="3:15" ht="12.75" thickBot="1">
      <c r="C382" s="79"/>
      <c r="D382" s="79"/>
      <c r="E382" s="79"/>
      <c r="F382" s="79"/>
      <c r="G382" s="79"/>
      <c r="H382" s="79"/>
      <c r="I382" s="79"/>
      <c r="J382" s="79"/>
      <c r="O382" s="15"/>
    </row>
    <row r="383" spans="2:15" ht="12.75" thickBot="1">
      <c r="B383" s="81" t="s">
        <v>364</v>
      </c>
      <c r="C383" s="82" t="s">
        <v>382</v>
      </c>
      <c r="D383" s="68" t="s">
        <v>392</v>
      </c>
      <c r="E383" s="68" t="s">
        <v>400</v>
      </c>
      <c r="F383" s="85" t="s">
        <v>414</v>
      </c>
      <c r="G383" s="85" t="s">
        <v>402</v>
      </c>
      <c r="H383" s="86" t="s">
        <v>184</v>
      </c>
      <c r="I383" s="79"/>
      <c r="J383" s="79"/>
      <c r="O383" s="15" t="s">
        <v>365</v>
      </c>
    </row>
    <row r="384" spans="2:15" ht="12">
      <c r="B384" s="3" t="s">
        <v>248</v>
      </c>
      <c r="C384" s="39">
        <f>COUNT(D277:D288)</f>
        <v>12</v>
      </c>
      <c r="D384" s="53">
        <f>COUNT(D314:D335)</f>
        <v>22</v>
      </c>
      <c r="E384" s="43">
        <f>COUNT(D289:D296)</f>
        <v>8</v>
      </c>
      <c r="F384" s="43">
        <f>COUNT(D343:D356)</f>
        <v>10</v>
      </c>
      <c r="G384" s="43">
        <v>2</v>
      </c>
      <c r="H384" s="43">
        <v>4</v>
      </c>
      <c r="I384" s="79"/>
      <c r="J384" s="79"/>
      <c r="N384" s="3" t="s">
        <v>400</v>
      </c>
      <c r="O384" s="15">
        <v>0.17853842958134541</v>
      </c>
    </row>
    <row r="385" spans="2:15" ht="12">
      <c r="B385" s="3" t="s">
        <v>240</v>
      </c>
      <c r="C385" s="45">
        <f>AVERAGE(H245:H256)</f>
        <v>-0.005212278572344595</v>
      </c>
      <c r="D385" s="45">
        <f>AVERAGE(H282:H303)</f>
        <v>0.06455125852087022</v>
      </c>
      <c r="E385" s="45">
        <f>AVERAGE(H257:H264)</f>
        <v>0.02501372153251321</v>
      </c>
      <c r="F385" s="46">
        <f>AVERAGE(H311:H326)</f>
        <v>0.0777299728844038</v>
      </c>
      <c r="G385" s="45">
        <f>AVERAGE(H265:H266)</f>
        <v>0.10932700305995352</v>
      </c>
      <c r="H385" s="45">
        <f>AVERAGE(H278:H281)</f>
        <v>0.19293212963638423</v>
      </c>
      <c r="I385" s="79"/>
      <c r="J385" s="79"/>
      <c r="N385" s="3" t="s">
        <v>31</v>
      </c>
      <c r="O385" s="15">
        <v>0.16257947320617622</v>
      </c>
    </row>
    <row r="386" spans="2:15" ht="12">
      <c r="B386" s="3" t="s">
        <v>241</v>
      </c>
      <c r="C386" s="45">
        <f>MEDIAN(H245:H256)</f>
        <v>0.03729730168522908</v>
      </c>
      <c r="D386" s="46">
        <f>MEDIAN(H282:H303)</f>
        <v>0.0795973796775448</v>
      </c>
      <c r="E386" s="46">
        <f>MEDIAN(H257:H264)</f>
        <v>0.08991221330549255</v>
      </c>
      <c r="F386" s="46">
        <f>MEDIAN(H311:H326)</f>
        <v>0.09571652095976665</v>
      </c>
      <c r="G386" s="46">
        <f>MEDIAN(H265:H266)</f>
        <v>0.10932700305995352</v>
      </c>
      <c r="H386" s="46">
        <f>MEDIAN(H278:H281)</f>
        <v>0.16899595892156338</v>
      </c>
      <c r="I386" s="79"/>
      <c r="J386" s="79"/>
      <c r="N386" s="3" t="s">
        <v>42</v>
      </c>
      <c r="O386" s="15">
        <v>0.15212897891690783</v>
      </c>
    </row>
    <row r="387" spans="2:15" ht="12">
      <c r="B387" s="3" t="s">
        <v>242</v>
      </c>
      <c r="C387" s="45">
        <f>STDEV(H245:H256)</f>
        <v>0.13218659652014164</v>
      </c>
      <c r="D387" s="46">
        <f>STDEV(H282:H303)</f>
        <v>0.08511728083031396</v>
      </c>
      <c r="E387" s="46">
        <f>STDEV(H257:H264)</f>
        <v>0.13207616517466725</v>
      </c>
      <c r="F387" s="46">
        <f>STDEV(H311:H326)</f>
        <v>0.14409184401437394</v>
      </c>
      <c r="G387" s="46">
        <f>STDEV(H265:H266)</f>
        <v>0.07698578308682047</v>
      </c>
      <c r="H387" s="46">
        <f>STDEV(H278:H281)</f>
        <v>0.13408434937035207</v>
      </c>
      <c r="I387" s="79"/>
      <c r="J387" s="79"/>
      <c r="N387" s="3" t="s">
        <v>382</v>
      </c>
      <c r="O387" s="15">
        <v>0.15124288479303122</v>
      </c>
    </row>
    <row r="388" spans="2:15" ht="12.75" thickBot="1">
      <c r="B388" s="3" t="s">
        <v>243</v>
      </c>
      <c r="C388" s="42">
        <f aca="true" t="shared" si="13" ref="C388:H388">C387/C385</f>
        <v>-25.36061622291252</v>
      </c>
      <c r="D388" s="44">
        <f t="shared" si="13"/>
        <v>1.3185998659157743</v>
      </c>
      <c r="E388" s="44">
        <f t="shared" si="13"/>
        <v>5.280148537793254</v>
      </c>
      <c r="F388" s="44">
        <f t="shared" si="13"/>
        <v>1.8537488007188716</v>
      </c>
      <c r="G388" s="44">
        <f t="shared" si="13"/>
        <v>0.7041790310908135</v>
      </c>
      <c r="H388" s="44">
        <f t="shared" si="13"/>
        <v>0.6949819588010482</v>
      </c>
      <c r="N388" s="3" t="s">
        <v>245</v>
      </c>
      <c r="O388" s="15">
        <v>0.13339873049644949</v>
      </c>
    </row>
    <row r="389" spans="3:15" ht="12.75" thickBot="1">
      <c r="C389" s="82" t="s">
        <v>92</v>
      </c>
      <c r="D389" s="83" t="s">
        <v>199</v>
      </c>
      <c r="E389" s="83" t="s">
        <v>262</v>
      </c>
      <c r="F389" s="83" t="s">
        <v>42</v>
      </c>
      <c r="G389" s="83" t="s">
        <v>31</v>
      </c>
      <c r="H389" s="84" t="s">
        <v>245</v>
      </c>
      <c r="N389" s="3" t="s">
        <v>184</v>
      </c>
      <c r="O389" s="15">
        <v>0.11842142884849784</v>
      </c>
    </row>
    <row r="390" spans="2:15" ht="12">
      <c r="B390" s="3" t="s">
        <v>248</v>
      </c>
      <c r="C390" s="50">
        <f>COUNT(D357:D365)</f>
        <v>8</v>
      </c>
      <c r="D390" s="39">
        <f>COUNT(D336:D342)</f>
        <v>7</v>
      </c>
      <c r="E390" s="39">
        <f>COUNT(D366:D369)</f>
        <v>1</v>
      </c>
      <c r="F390" s="39">
        <f>COUNT(D370:D374)</f>
        <v>5</v>
      </c>
      <c r="G390" s="39">
        <v>3</v>
      </c>
      <c r="H390" s="37">
        <v>8</v>
      </c>
      <c r="N390" s="3" t="s">
        <v>92</v>
      </c>
      <c r="O390" s="15">
        <v>0.08633152620338426</v>
      </c>
    </row>
    <row r="391" spans="2:15" ht="12">
      <c r="B391" s="3" t="s">
        <v>240</v>
      </c>
      <c r="C391" s="46">
        <f>AVERAGE(H327:H335)</f>
        <v>-0.011060478557337602</v>
      </c>
      <c r="D391" s="45">
        <f>AVERAGE(H304:H310)</f>
        <v>0.09901310770444195</v>
      </c>
      <c r="E391" s="45">
        <f>AVERAGE(H336:H339)</f>
        <v>0.036473339866556154</v>
      </c>
      <c r="F391" s="45">
        <f>AVERAGE(H340:H344)</f>
        <v>0.02259034569092406</v>
      </c>
      <c r="G391" s="45">
        <f>AVERAGE(H275:H277)</f>
        <v>0.03997870868997942</v>
      </c>
      <c r="H391" s="46">
        <f>AVERAGE(H267:H274)</f>
        <v>0.11761232888360375</v>
      </c>
      <c r="N391" s="3" t="s">
        <v>414</v>
      </c>
      <c r="O391" s="15">
        <v>0.0622460278810211</v>
      </c>
    </row>
    <row r="392" spans="2:15" ht="12">
      <c r="B392" s="3" t="s">
        <v>241</v>
      </c>
      <c r="C392" s="46">
        <f>MEDIAN(H327:H335)</f>
        <v>0.048152295632698766</v>
      </c>
      <c r="D392" s="45">
        <f>MEDIAN(H304:H310)</f>
        <v>0.1200379352391275</v>
      </c>
      <c r="E392" s="45">
        <f>MEDIAN(H336:H339)</f>
        <v>0.11719136484048454</v>
      </c>
      <c r="F392" s="45">
        <f>MEDIAN(H340:H344)</f>
        <v>0.07596852300242131</v>
      </c>
      <c r="G392" s="45">
        <f>MEDIAN(H275:H277)</f>
        <v>0.041627246925260174</v>
      </c>
      <c r="H392" s="46">
        <f>MEDIAN(H267:H274)</f>
        <v>0.11769277042037757</v>
      </c>
      <c r="N392" s="3" t="s">
        <v>199</v>
      </c>
      <c r="O392" s="15">
        <v>0.04805914972273567</v>
      </c>
    </row>
    <row r="393" spans="2:15" ht="12">
      <c r="B393" s="3" t="s">
        <v>242</v>
      </c>
      <c r="C393" s="46">
        <f>STDEV(H327:H335)</f>
        <v>0.25438381569642493</v>
      </c>
      <c r="D393" s="45">
        <f>STDEV(H304:H310)</f>
        <v>0.05497673113349929</v>
      </c>
      <c r="E393" s="45">
        <f>STDEV(H336:H339)</f>
        <v>0.21959703708601633</v>
      </c>
      <c r="F393" s="45">
        <f>STDEV(H340:H344)</f>
        <v>0.15104038627376132</v>
      </c>
      <c r="G393" s="45">
        <f>STDEV(H275:H277)</f>
        <v>0.027013273541490728</v>
      </c>
      <c r="H393" s="46">
        <f>STDEV(H267:H274)</f>
        <v>0.026936066757288237</v>
      </c>
      <c r="N393" s="3" t="s">
        <v>262</v>
      </c>
      <c r="O393" s="15">
        <v>0.043887597843248</v>
      </c>
    </row>
    <row r="394" spans="2:15" ht="12.75" thickBot="1">
      <c r="B394" s="3" t="s">
        <v>243</v>
      </c>
      <c r="C394" s="44">
        <f>C393/C391</f>
        <v>-22.999349836238764</v>
      </c>
      <c r="D394" s="42">
        <f>D393/D391</f>
        <v>0.5552470012112639</v>
      </c>
      <c r="E394" s="42">
        <f>E393/H391</f>
        <v>1.8671259992083211</v>
      </c>
      <c r="F394" s="42">
        <f>F393/H391</f>
        <v>1.2842223915423017</v>
      </c>
      <c r="G394" s="42">
        <f>G393/H391</f>
        <v>0.2296806278551349</v>
      </c>
      <c r="H394" s="44">
        <f>H393/H391</f>
        <v>0.22902417640199774</v>
      </c>
      <c r="N394" s="3" t="s">
        <v>392</v>
      </c>
      <c r="O394" s="15">
        <v>-0.045756670930440196</v>
      </c>
    </row>
    <row r="395" spans="3:15" ht="12">
      <c r="C395" s="78" t="s">
        <v>362</v>
      </c>
      <c r="F395" s="1"/>
      <c r="N395" s="3" t="s">
        <v>402</v>
      </c>
      <c r="O395" s="15">
        <v>-0.08373508697873852</v>
      </c>
    </row>
    <row r="396" spans="2:8" ht="12.75">
      <c r="B396" s="1"/>
      <c r="C396" s="1"/>
      <c r="D396" s="1"/>
      <c r="E396" s="1"/>
      <c r="F396" s="1"/>
      <c r="G396" s="1"/>
      <c r="H396" s="1"/>
    </row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spans="1:8" ht="12.75">
      <c r="A416" s="1"/>
      <c r="B416" s="1"/>
      <c r="C416" s="1"/>
      <c r="D416" s="1"/>
      <c r="E416" s="1"/>
      <c r="F416" s="1"/>
      <c r="G416" s="1"/>
      <c r="H416" s="1"/>
    </row>
    <row r="417" spans="1:8" ht="12.75">
      <c r="A417" s="1"/>
      <c r="B417" s="1"/>
      <c r="C417" s="1"/>
      <c r="D417" s="1"/>
      <c r="E417" s="1"/>
      <c r="F417" s="1"/>
      <c r="G417" s="1"/>
      <c r="H417" s="1"/>
    </row>
    <row r="418" spans="1:8" ht="12.75">
      <c r="A418" s="1"/>
      <c r="B418" s="1"/>
      <c r="C418" s="1"/>
      <c r="D418" s="1"/>
      <c r="E418" s="1"/>
      <c r="F418" s="1"/>
      <c r="G418" s="1"/>
      <c r="H418" s="1"/>
    </row>
    <row r="419" spans="1:8" ht="12.75">
      <c r="A419" s="1"/>
      <c r="B419" s="1"/>
      <c r="C419" s="1"/>
      <c r="D419" s="1"/>
      <c r="E419" s="1"/>
      <c r="F419" s="1"/>
      <c r="G419" s="1"/>
      <c r="H419" s="1"/>
    </row>
    <row r="420" spans="1:8" ht="12.75">
      <c r="A420" s="1"/>
      <c r="B420" s="1"/>
      <c r="C420" s="1"/>
      <c r="D420" s="1"/>
      <c r="E420" s="1"/>
      <c r="F420" s="1"/>
      <c r="G420" s="1"/>
      <c r="H420" s="1"/>
    </row>
    <row r="421" spans="1:8" ht="12.75">
      <c r="A421" s="1"/>
      <c r="B421" s="1"/>
      <c r="C421" s="1"/>
      <c r="D421" s="1"/>
      <c r="E421" s="1"/>
      <c r="F421" s="1"/>
      <c r="G421" s="1"/>
      <c r="H421" s="1"/>
    </row>
    <row r="422" spans="1:8" ht="12.75">
      <c r="A422" s="1"/>
      <c r="B422" s="1"/>
      <c r="C422" s="1"/>
      <c r="D422" s="1"/>
      <c r="E422" s="1"/>
      <c r="F422" s="1"/>
      <c r="G422" s="1"/>
      <c r="H422" s="1"/>
    </row>
    <row r="423" spans="1:8" ht="12.75">
      <c r="A423" s="1"/>
      <c r="B423" s="1"/>
      <c r="C423" s="1"/>
      <c r="D423" s="1"/>
      <c r="E423" s="1"/>
      <c r="F423" s="1"/>
      <c r="G423" s="1"/>
      <c r="H423" s="1"/>
    </row>
    <row r="424" spans="1:8" ht="12.75">
      <c r="A424" s="1"/>
      <c r="B424" s="1"/>
      <c r="C424" s="1"/>
      <c r="D424" s="1"/>
      <c r="E424" s="1"/>
      <c r="F424" s="1"/>
      <c r="G424" s="1"/>
      <c r="H424" s="1"/>
    </row>
    <row r="425" spans="1:8" ht="12.75">
      <c r="A425" s="1"/>
      <c r="B425" s="1"/>
      <c r="C425" s="1"/>
      <c r="D425" s="1"/>
      <c r="E425" s="1"/>
      <c r="F425" s="1"/>
      <c r="G425" s="1"/>
      <c r="H425" s="1"/>
    </row>
    <row r="426" spans="1:8" ht="12.75">
      <c r="A426" s="1"/>
      <c r="B426" s="1"/>
      <c r="C426" s="1"/>
      <c r="D426" s="1"/>
      <c r="E426" s="1"/>
      <c r="F426" s="1"/>
      <c r="G426" s="1"/>
      <c r="H426" s="1"/>
    </row>
    <row r="427" spans="1:8" ht="12.75">
      <c r="A427" s="1"/>
      <c r="B427" s="1"/>
      <c r="C427" s="1"/>
      <c r="D427" s="1"/>
      <c r="E427" s="1"/>
      <c r="F427" s="1"/>
      <c r="G427" s="1"/>
      <c r="H427" s="1"/>
    </row>
    <row r="428" spans="1:8" ht="12.75">
      <c r="A428" s="1"/>
      <c r="B428" s="1"/>
      <c r="C428" s="1"/>
      <c r="D428" s="1"/>
      <c r="E428" s="1"/>
      <c r="F428" s="1"/>
      <c r="G428" s="1"/>
      <c r="H428" s="1"/>
    </row>
    <row r="429" spans="1:8" ht="12.75">
      <c r="A429" s="1"/>
      <c r="B429" s="1"/>
      <c r="C429" s="1"/>
      <c r="D429" s="1"/>
      <c r="E429" s="1"/>
      <c r="F429" s="1"/>
      <c r="G429" s="1"/>
      <c r="H429" s="1"/>
    </row>
    <row r="430" spans="1:8" ht="12.75">
      <c r="A430" s="1"/>
      <c r="B430" s="1"/>
      <c r="C430" s="1"/>
      <c r="D430" s="1"/>
      <c r="E430" s="1"/>
      <c r="F430" s="1"/>
      <c r="G430" s="1"/>
      <c r="H430" s="1"/>
    </row>
    <row r="431" spans="1:8" ht="12.75">
      <c r="A431" s="1"/>
      <c r="B431" s="1"/>
      <c r="C431" s="1"/>
      <c r="D431" s="1"/>
      <c r="E431" s="1"/>
      <c r="F431" s="1"/>
      <c r="G431" s="1"/>
      <c r="H431" s="1"/>
    </row>
    <row r="432" spans="1:8" ht="12.75">
      <c r="A432" s="1"/>
      <c r="B432" s="1"/>
      <c r="C432" s="1"/>
      <c r="D432" s="1"/>
      <c r="E432" s="1"/>
      <c r="F432" s="1"/>
      <c r="G432" s="1"/>
      <c r="H432" s="1"/>
    </row>
    <row r="433" spans="1:8" ht="12.75" customHeight="1">
      <c r="A433" s="1"/>
      <c r="B433" s="1"/>
      <c r="C433" s="1"/>
      <c r="D433" s="1"/>
      <c r="E433" s="1"/>
      <c r="F433" s="1"/>
      <c r="G433" s="1"/>
      <c r="H433" s="1"/>
    </row>
    <row r="434" spans="1:8" ht="12.75">
      <c r="A434" s="1"/>
      <c r="B434" s="1"/>
      <c r="C434" s="1"/>
      <c r="D434" s="1"/>
      <c r="E434" s="1"/>
      <c r="F434" s="1"/>
      <c r="G434" s="1"/>
      <c r="H434" s="1"/>
    </row>
    <row r="435" spans="1:8" ht="12.75">
      <c r="A435" s="1"/>
      <c r="B435" s="1"/>
      <c r="C435" s="1"/>
      <c r="D435" s="1"/>
      <c r="E435" s="1"/>
      <c r="F435" s="1"/>
      <c r="G435" s="1"/>
      <c r="H435" s="1"/>
    </row>
    <row r="436" spans="1:8" ht="12.75">
      <c r="A436" s="1"/>
      <c r="B436" s="1"/>
      <c r="C436" s="1"/>
      <c r="D436" s="1"/>
      <c r="E436" s="1"/>
      <c r="F436" s="1"/>
      <c r="G436" s="1"/>
      <c r="H436" s="1"/>
    </row>
    <row r="437" spans="1:8" ht="12.75">
      <c r="A437" s="1"/>
      <c r="B437" s="1"/>
      <c r="C437" s="1"/>
      <c r="D437" s="1"/>
      <c r="E437" s="1"/>
      <c r="F437" s="1"/>
      <c r="G437" s="1"/>
      <c r="H437" s="1"/>
    </row>
    <row r="438" spans="1:8" ht="12.75">
      <c r="A438" s="1"/>
      <c r="B438" s="1"/>
      <c r="C438" s="1"/>
      <c r="D438" s="1"/>
      <c r="E438" s="1"/>
      <c r="F438" s="1"/>
      <c r="G438" s="1"/>
      <c r="H438" s="1"/>
    </row>
    <row r="439" spans="1:8" ht="12.75">
      <c r="A439" s="1"/>
      <c r="B439" s="1"/>
      <c r="C439" s="1"/>
      <c r="D439" s="1"/>
      <c r="E439" s="1"/>
      <c r="F439" s="1"/>
      <c r="G439" s="1"/>
      <c r="H439" s="1"/>
    </row>
    <row r="440" spans="1:8" ht="9.75" customHeight="1">
      <c r="A440" s="1"/>
      <c r="B440" s="1"/>
      <c r="C440" s="1"/>
      <c r="D440" s="1"/>
      <c r="E440" s="1"/>
      <c r="F440" s="1"/>
      <c r="G440" s="1"/>
      <c r="H440" s="1"/>
    </row>
    <row r="441" spans="1:8" ht="10.5" customHeight="1">
      <c r="A441" s="1"/>
      <c r="B441" s="1"/>
      <c r="C441" s="1"/>
      <c r="D441" s="1"/>
      <c r="E441" s="1"/>
      <c r="F441" s="1"/>
      <c r="G441" s="1"/>
      <c r="H441" s="1"/>
    </row>
    <row r="442" spans="1:8" ht="12.75">
      <c r="A442" s="1"/>
      <c r="B442" s="1"/>
      <c r="C442" s="1"/>
      <c r="D442" s="1"/>
      <c r="E442" s="1"/>
      <c r="F442" s="1"/>
      <c r="G442" s="1"/>
      <c r="H442" s="1"/>
    </row>
    <row r="443" spans="1:8" ht="12.75">
      <c r="A443" s="1"/>
      <c r="B443" s="1"/>
      <c r="C443" s="1"/>
      <c r="D443" s="1"/>
      <c r="E443" s="1"/>
      <c r="F443" s="1"/>
      <c r="G443" s="1"/>
      <c r="H443" s="1"/>
    </row>
    <row r="444" spans="1:8" ht="12.75">
      <c r="A444" s="1"/>
      <c r="B444" s="1"/>
      <c r="C444" s="1"/>
      <c r="D444" s="1"/>
      <c r="E444" s="1"/>
      <c r="F444" s="1"/>
      <c r="G444" s="1"/>
      <c r="H444" s="1"/>
    </row>
    <row r="445" spans="1:8" ht="12.75">
      <c r="A445" s="1"/>
      <c r="B445" s="1"/>
      <c r="C445" s="1"/>
      <c r="D445" s="1"/>
      <c r="E445" s="1"/>
      <c r="F445" s="1"/>
      <c r="G445" s="1"/>
      <c r="H445" s="1"/>
    </row>
    <row r="446" spans="1:8" ht="12.75">
      <c r="A446" s="1"/>
      <c r="B446" s="1"/>
      <c r="C446" s="1"/>
      <c r="D446" s="1"/>
      <c r="E446" s="1"/>
      <c r="F446" s="1"/>
      <c r="G446" s="1"/>
      <c r="H446" s="1"/>
    </row>
    <row r="447" spans="1:8" ht="12.75">
      <c r="A447" s="1"/>
      <c r="B447" s="1"/>
      <c r="C447" s="1"/>
      <c r="D447" s="1"/>
      <c r="E447" s="1"/>
      <c r="F447" s="1"/>
      <c r="G447" s="1"/>
      <c r="H447" s="1"/>
    </row>
    <row r="448" spans="1:8" ht="12.75" customHeight="1">
      <c r="A448" s="1"/>
      <c r="B448" s="1"/>
      <c r="C448" s="1"/>
      <c r="D448" s="1"/>
      <c r="E448" s="1"/>
      <c r="F448" s="1"/>
      <c r="G448" s="1"/>
      <c r="H448" s="1"/>
    </row>
    <row r="449" spans="1:8" ht="12.75">
      <c r="A449" s="1"/>
      <c r="B449" s="1"/>
      <c r="C449" s="1"/>
      <c r="D449" s="1"/>
      <c r="E449" s="1"/>
      <c r="F449" s="1"/>
      <c r="G449" s="1"/>
      <c r="H449" s="1"/>
    </row>
    <row r="450" spans="1:8" ht="12.75">
      <c r="A450" s="1"/>
      <c r="B450" s="1"/>
      <c r="C450" s="1"/>
      <c r="D450" s="1"/>
      <c r="E450" s="1"/>
      <c r="F450" s="1"/>
      <c r="G450" s="1"/>
      <c r="H450" s="1"/>
    </row>
    <row r="451" spans="1:8" ht="12.75">
      <c r="A451" s="1"/>
      <c r="B451" s="1"/>
      <c r="C451" s="1"/>
      <c r="D451" s="1"/>
      <c r="E451" s="1"/>
      <c r="F451" s="1"/>
      <c r="G451" s="1"/>
      <c r="H451" s="1"/>
    </row>
    <row r="452" spans="1:8" ht="12.75">
      <c r="A452" s="1"/>
      <c r="B452" s="1"/>
      <c r="C452" s="1"/>
      <c r="D452" s="1"/>
      <c r="E452" s="1"/>
      <c r="F452" s="1"/>
      <c r="G452" s="1"/>
      <c r="H452" s="1"/>
    </row>
    <row r="453" spans="1:8" ht="12.75">
      <c r="A453" s="1"/>
      <c r="B453" s="1"/>
      <c r="C453" s="1"/>
      <c r="D453" s="1"/>
      <c r="E453" s="1"/>
      <c r="F453" s="1"/>
      <c r="G453" s="1"/>
      <c r="H453" s="1"/>
    </row>
    <row r="454" spans="1:8" ht="12.75">
      <c r="A454" s="1"/>
      <c r="B454" s="1"/>
      <c r="C454" s="1"/>
      <c r="D454" s="1"/>
      <c r="E454" s="1"/>
      <c r="F454" s="1"/>
      <c r="G454" s="1"/>
      <c r="H454" s="1"/>
    </row>
    <row r="455" spans="1:8" ht="12.75">
      <c r="A455" s="1"/>
      <c r="B455" s="1"/>
      <c r="C455" s="1"/>
      <c r="D455" s="1"/>
      <c r="E455" s="1"/>
      <c r="F455" s="1"/>
      <c r="G455" s="1"/>
      <c r="H455" s="1"/>
    </row>
    <row r="456" spans="1:8" ht="12.75">
      <c r="A456" s="1"/>
      <c r="B456" s="1"/>
      <c r="C456" s="1"/>
      <c r="D456" s="1"/>
      <c r="E456" s="1"/>
      <c r="F456" s="1"/>
      <c r="G456" s="1"/>
      <c r="H456" s="1"/>
    </row>
    <row r="457" spans="1:8" ht="12.75">
      <c r="A457" s="1"/>
      <c r="B457" s="1"/>
      <c r="C457" s="1"/>
      <c r="D457" s="1"/>
      <c r="E457" s="1"/>
      <c r="F457" s="1"/>
      <c r="G457" s="1"/>
      <c r="H457" s="1"/>
    </row>
    <row r="458" spans="1:8" ht="12.75">
      <c r="A458" s="1"/>
      <c r="B458" s="1"/>
      <c r="C458" s="1"/>
      <c r="D458" s="1"/>
      <c r="E458" s="1"/>
      <c r="F458" s="1"/>
      <c r="G458" s="1"/>
      <c r="H458" s="1"/>
    </row>
    <row r="459" spans="1:8" ht="12.75">
      <c r="A459" s="1"/>
      <c r="B459" s="1"/>
      <c r="C459" s="1"/>
      <c r="D459" s="1"/>
      <c r="E459" s="1"/>
      <c r="F459" s="1"/>
      <c r="G459" s="1"/>
      <c r="H459" s="1"/>
    </row>
    <row r="460" spans="1:8" ht="12.75">
      <c r="A460" s="1"/>
      <c r="B460" s="1"/>
      <c r="C460" s="1"/>
      <c r="D460" s="1"/>
      <c r="E460" s="1"/>
      <c r="F460" s="1"/>
      <c r="G460" s="1"/>
      <c r="H460" s="1"/>
    </row>
    <row r="461" spans="1:8" ht="12.75">
      <c r="A461" s="1"/>
      <c r="B461" s="1"/>
      <c r="C461" s="1"/>
      <c r="D461" s="1"/>
      <c r="E461" s="1"/>
      <c r="F461" s="1"/>
      <c r="G461" s="1"/>
      <c r="H461" s="1"/>
    </row>
    <row r="462" spans="1:8" ht="12.75">
      <c r="A462" s="1"/>
      <c r="B462" s="1"/>
      <c r="C462" s="1"/>
      <c r="D462" s="1"/>
      <c r="E462" s="1"/>
      <c r="F462" s="1"/>
      <c r="G462" s="1"/>
      <c r="H462" s="1"/>
    </row>
    <row r="463" spans="1:8" ht="12.75">
      <c r="A463" s="1"/>
      <c r="B463" s="1"/>
      <c r="C463" s="1"/>
      <c r="D463" s="1"/>
      <c r="E463" s="1"/>
      <c r="F463" s="1"/>
      <c r="G463" s="1"/>
      <c r="H463" s="1"/>
    </row>
    <row r="464" spans="1:8" ht="12.75">
      <c r="A464" s="1"/>
      <c r="B464" s="1"/>
      <c r="C464" s="1"/>
      <c r="D464" s="1"/>
      <c r="E464" s="1"/>
      <c r="F464" s="1"/>
      <c r="G464" s="1"/>
      <c r="H464" s="1"/>
    </row>
    <row r="465" spans="1:8" ht="12.75">
      <c r="A465" s="1"/>
      <c r="B465" s="1"/>
      <c r="C465" s="1"/>
      <c r="D465" s="1"/>
      <c r="E465" s="1"/>
      <c r="F465" s="1"/>
      <c r="G465" s="1"/>
      <c r="H465" s="1"/>
    </row>
    <row r="466" spans="1:8" ht="12.75">
      <c r="A466" s="1"/>
      <c r="B466" s="1"/>
      <c r="C466" s="1"/>
      <c r="D466" s="1"/>
      <c r="E466" s="1"/>
      <c r="F466" s="1"/>
      <c r="G466" s="1"/>
      <c r="H466" s="1"/>
    </row>
    <row r="467" spans="1:8" ht="12.75">
      <c r="A467" s="1"/>
      <c r="B467" s="1"/>
      <c r="C467" s="1"/>
      <c r="D467" s="1"/>
      <c r="E467" s="1"/>
      <c r="F467" s="1"/>
      <c r="G467" s="1"/>
      <c r="H467" s="1"/>
    </row>
    <row r="468" spans="1:8" ht="12.75">
      <c r="A468" s="1"/>
      <c r="B468" s="1"/>
      <c r="C468" s="1"/>
      <c r="D468" s="1"/>
      <c r="E468" s="1"/>
      <c r="F468" s="1"/>
      <c r="G468" s="1"/>
      <c r="H468" s="1"/>
    </row>
    <row r="469" spans="1:8" ht="12.75">
      <c r="A469" s="1"/>
      <c r="B469" s="1"/>
      <c r="C469" s="1"/>
      <c r="D469" s="1"/>
      <c r="E469" s="1"/>
      <c r="F469" s="1"/>
      <c r="G469" s="1"/>
      <c r="H469" s="1"/>
    </row>
    <row r="470" spans="1:8" ht="12.75">
      <c r="A470" s="1"/>
      <c r="B470" s="1"/>
      <c r="C470" s="1"/>
      <c r="D470" s="1"/>
      <c r="E470" s="1"/>
      <c r="F470" s="1"/>
      <c r="G470" s="1"/>
      <c r="H470" s="1"/>
    </row>
    <row r="471" spans="1:8" ht="12.75">
      <c r="A471" s="1"/>
      <c r="B471" s="1"/>
      <c r="C471" s="1"/>
      <c r="D471" s="1"/>
      <c r="E471" s="1"/>
      <c r="F471" s="1"/>
      <c r="G471" s="1"/>
      <c r="H471" s="1"/>
    </row>
    <row r="472" spans="1:8" ht="12.75">
      <c r="A472" s="1"/>
      <c r="B472" s="1"/>
      <c r="C472" s="1"/>
      <c r="D472" s="1"/>
      <c r="E472" s="1"/>
      <c r="F472" s="1"/>
      <c r="G472" s="1"/>
      <c r="H472" s="1"/>
    </row>
    <row r="473" spans="1:8" ht="12.75">
      <c r="A473" s="1"/>
      <c r="B473" s="1"/>
      <c r="C473" s="1"/>
      <c r="D473" s="1"/>
      <c r="E473" s="1"/>
      <c r="F473" s="1"/>
      <c r="G473" s="1"/>
      <c r="H473" s="1"/>
    </row>
    <row r="474" spans="1:8" ht="12.75">
      <c r="A474" s="1"/>
      <c r="B474" s="1"/>
      <c r="C474" s="1"/>
      <c r="D474" s="1"/>
      <c r="E474" s="1"/>
      <c r="F474" s="1"/>
      <c r="G474" s="1"/>
      <c r="H474" s="1"/>
    </row>
    <row r="475" spans="1:8" ht="12.75">
      <c r="A475" s="1"/>
      <c r="B475" s="1"/>
      <c r="C475" s="1"/>
      <c r="D475" s="1"/>
      <c r="E475" s="1"/>
      <c r="F475" s="1"/>
      <c r="G475" s="1"/>
      <c r="H475" s="1"/>
    </row>
    <row r="476" spans="1:8" ht="12.75">
      <c r="A476" s="1"/>
      <c r="B476" s="1"/>
      <c r="C476" s="1"/>
      <c r="D476" s="1"/>
      <c r="E476" s="1"/>
      <c r="F476" s="1"/>
      <c r="G476" s="1"/>
      <c r="H476" s="1"/>
    </row>
    <row r="477" spans="1:8" ht="12">
      <c r="A477" s="1"/>
      <c r="B477" s="1"/>
      <c r="C477" s="1"/>
      <c r="D477" s="1"/>
      <c r="E477" s="1"/>
      <c r="F477" s="1"/>
      <c r="G477" s="1"/>
      <c r="H477" s="1"/>
    </row>
    <row r="478" spans="1:8" ht="12">
      <c r="A478" s="1"/>
      <c r="B478" s="1"/>
      <c r="C478" s="1"/>
      <c r="D478" s="1"/>
      <c r="E478" s="1"/>
      <c r="F478" s="1"/>
      <c r="G478" s="1"/>
      <c r="H478" s="1"/>
    </row>
    <row r="479" spans="1:8" ht="12">
      <c r="A479" s="1"/>
      <c r="B479" s="1"/>
      <c r="C479" s="1"/>
      <c r="D479" s="1"/>
      <c r="E479" s="1"/>
      <c r="F479" s="1"/>
      <c r="G479" s="1"/>
      <c r="H479" s="1"/>
    </row>
    <row r="480" spans="1:8" ht="12">
      <c r="A480" s="1"/>
      <c r="B480" s="1"/>
      <c r="C480" s="1"/>
      <c r="D480" s="1"/>
      <c r="E480" s="1"/>
      <c r="F480" s="1"/>
      <c r="G480" s="1"/>
      <c r="H480" s="1"/>
    </row>
    <row r="481" spans="1:8" ht="12">
      <c r="A481" s="1"/>
      <c r="B481" s="1"/>
      <c r="C481" s="1"/>
      <c r="D481" s="1"/>
      <c r="E481" s="1"/>
      <c r="F481" s="1"/>
      <c r="G481" s="1"/>
      <c r="H481" s="1"/>
    </row>
    <row r="482" spans="1:8" ht="12">
      <c r="A482" s="1"/>
      <c r="B482" s="1"/>
      <c r="C482" s="1"/>
      <c r="D482" s="1"/>
      <c r="E482" s="1"/>
      <c r="F482" s="1"/>
      <c r="G482" s="1"/>
      <c r="H482" s="1"/>
    </row>
    <row r="483" spans="1:8" ht="12">
      <c r="A483" s="1"/>
      <c r="B483" s="1"/>
      <c r="C483" s="1"/>
      <c r="D483" s="1"/>
      <c r="E483" s="1"/>
      <c r="F483" s="1"/>
      <c r="G483" s="1"/>
      <c r="H483" s="1"/>
    </row>
    <row r="484" spans="1:8" ht="12">
      <c r="A484" s="1"/>
      <c r="B484" s="1"/>
      <c r="C484" s="1"/>
      <c r="D484" s="1"/>
      <c r="E484" s="1"/>
      <c r="F484" s="1"/>
      <c r="G484" s="1"/>
      <c r="H484" s="1"/>
    </row>
    <row r="485" spans="1:8" ht="12">
      <c r="A485" s="1"/>
      <c r="B485" s="1"/>
      <c r="C485" s="1"/>
      <c r="D485" s="1"/>
      <c r="E485" s="1"/>
      <c r="F485" s="1"/>
      <c r="G485" s="1"/>
      <c r="H485" s="1"/>
    </row>
    <row r="486" spans="1:8" ht="12">
      <c r="A486" s="1"/>
      <c r="B486" s="1"/>
      <c r="C486" s="1"/>
      <c r="D486" s="1"/>
      <c r="E486" s="1"/>
      <c r="F486" s="1"/>
      <c r="G486" s="1"/>
      <c r="H486" s="1"/>
    </row>
    <row r="487" spans="1:8" ht="12">
      <c r="A487" s="1"/>
      <c r="B487" s="1"/>
      <c r="C487" s="1"/>
      <c r="D487" s="1"/>
      <c r="E487" s="1"/>
      <c r="F487" s="1"/>
      <c r="G487" s="1"/>
      <c r="H487" s="1"/>
    </row>
    <row r="488" spans="1:8" ht="12">
      <c r="A488" s="1"/>
      <c r="B488" s="1"/>
      <c r="C488" s="1"/>
      <c r="D488" s="1"/>
      <c r="E488" s="1"/>
      <c r="F488" s="1"/>
      <c r="G488" s="1"/>
      <c r="H488" s="1"/>
    </row>
    <row r="489" spans="1:8" ht="12">
      <c r="A489" s="1"/>
      <c r="B489" s="1"/>
      <c r="C489" s="1"/>
      <c r="D489" s="1"/>
      <c r="E489" s="1"/>
      <c r="F489" s="1"/>
      <c r="G489" s="1"/>
      <c r="H489" s="1"/>
    </row>
    <row r="490" spans="1:8" ht="12">
      <c r="A490" s="1"/>
      <c r="B490" s="1"/>
      <c r="C490" s="1"/>
      <c r="D490" s="1"/>
      <c r="E490" s="1"/>
      <c r="F490" s="1"/>
      <c r="G490" s="1"/>
      <c r="H490" s="1"/>
    </row>
    <row r="491" spans="1:8" ht="12">
      <c r="A491" s="1"/>
      <c r="B491" s="1"/>
      <c r="C491" s="1"/>
      <c r="D491" s="1"/>
      <c r="E491" s="1"/>
      <c r="F491" s="1"/>
      <c r="G491" s="1"/>
      <c r="H491" s="1"/>
    </row>
    <row r="492" spans="1:8" ht="12">
      <c r="A492" s="1"/>
      <c r="B492" s="1"/>
      <c r="C492" s="1"/>
      <c r="D492" s="1"/>
      <c r="E492" s="1"/>
      <c r="F492" s="1"/>
      <c r="G492" s="1"/>
      <c r="H492" s="1"/>
    </row>
    <row r="493" spans="1:8" ht="12">
      <c r="A493" s="1"/>
      <c r="B493" s="1"/>
      <c r="C493" s="1"/>
      <c r="D493" s="1"/>
      <c r="E493" s="1"/>
      <c r="F493" s="1"/>
      <c r="G493" s="1"/>
      <c r="H493" s="1"/>
    </row>
    <row r="494" spans="1:8" ht="12">
      <c r="A494" s="1"/>
      <c r="B494" s="1"/>
      <c r="C494" s="1"/>
      <c r="D494" s="1"/>
      <c r="E494" s="1"/>
      <c r="F494" s="1"/>
      <c r="G494" s="1"/>
      <c r="H494" s="1"/>
    </row>
    <row r="495" spans="1:8" ht="12">
      <c r="A495" s="1"/>
      <c r="B495" s="1"/>
      <c r="C495" s="1"/>
      <c r="D495" s="1"/>
      <c r="E495" s="1"/>
      <c r="F495" s="1"/>
      <c r="G495" s="1"/>
      <c r="H495" s="1"/>
    </row>
    <row r="496" spans="1:8" ht="12">
      <c r="A496" s="1"/>
      <c r="B496" s="1"/>
      <c r="C496" s="1"/>
      <c r="D496" s="1"/>
      <c r="E496" s="1"/>
      <c r="F496" s="1"/>
      <c r="G496" s="1"/>
      <c r="H496" s="1"/>
    </row>
    <row r="497" spans="1:8" ht="12">
      <c r="A497" s="1"/>
      <c r="B497" s="1"/>
      <c r="C497" s="1"/>
      <c r="D497" s="1"/>
      <c r="E497" s="1"/>
      <c r="F497" s="1"/>
      <c r="G497" s="1"/>
      <c r="H497" s="1"/>
    </row>
    <row r="498" spans="1:8" ht="12">
      <c r="A498" s="1"/>
      <c r="B498" s="1"/>
      <c r="C498" s="1"/>
      <c r="D498" s="1"/>
      <c r="E498" s="1"/>
      <c r="F498" s="1"/>
      <c r="G498" s="1"/>
      <c r="H498" s="1"/>
    </row>
    <row r="499" spans="1:8" ht="12">
      <c r="A499" s="1"/>
      <c r="B499" s="1"/>
      <c r="C499" s="1"/>
      <c r="D499" s="1"/>
      <c r="E499" s="1"/>
      <c r="F499" s="1"/>
      <c r="G499" s="1"/>
      <c r="H499" s="1"/>
    </row>
    <row r="500" spans="1:8" ht="12">
      <c r="A500" s="1"/>
      <c r="B500" s="1"/>
      <c r="C500" s="1"/>
      <c r="D500" s="1"/>
      <c r="E500" s="1"/>
      <c r="F500" s="1"/>
      <c r="G500" s="1"/>
      <c r="H500" s="1"/>
    </row>
    <row r="501" spans="1:8" ht="12">
      <c r="A501" s="1"/>
      <c r="B501" s="1"/>
      <c r="C501" s="1"/>
      <c r="D501" s="1"/>
      <c r="E501" s="1"/>
      <c r="F501" s="1"/>
      <c r="G501" s="1"/>
      <c r="H501" s="1"/>
    </row>
    <row r="502" spans="1:8" ht="12">
      <c r="A502" s="1"/>
      <c r="B502" s="1"/>
      <c r="C502" s="1"/>
      <c r="D502" s="1"/>
      <c r="E502" s="1"/>
      <c r="F502" s="1"/>
      <c r="G502" s="1"/>
      <c r="H502" s="1"/>
    </row>
    <row r="503" spans="1:8" ht="12">
      <c r="A503" s="1"/>
      <c r="B503" s="1"/>
      <c r="C503" s="1"/>
      <c r="D503" s="1"/>
      <c r="E503" s="1"/>
      <c r="F503" s="1"/>
      <c r="G503" s="1"/>
      <c r="H503" s="1"/>
    </row>
  </sheetData>
  <printOptions/>
  <pageMargins left="0.75" right="0.75" top="0.47" bottom="0.71" header="0.5" footer="0.5"/>
  <pageSetup orientation="portrait" paperSize="9" scale="65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451"/>
  <sheetViews>
    <sheetView tabSelected="1" workbookViewId="0" topLeftCell="A1">
      <selection activeCell="A4" sqref="A4"/>
    </sheetView>
  </sheetViews>
  <sheetFormatPr defaultColWidth="11.00390625" defaultRowHeight="12.75"/>
  <cols>
    <col min="1" max="1" width="5.00390625" style="0" customWidth="1"/>
    <col min="2" max="2" width="22.125" style="0" customWidth="1"/>
    <col min="3" max="3" width="9.125" style="0" customWidth="1"/>
    <col min="4" max="4" width="11.00390625" style="0" customWidth="1"/>
    <col min="5" max="5" width="11.75390625" style="0" customWidth="1"/>
    <col min="6" max="6" width="10.125" style="0" customWidth="1"/>
    <col min="7" max="7" width="10.875" style="0" customWidth="1"/>
    <col min="8" max="8" width="10.125" style="54" customWidth="1"/>
    <col min="9" max="10" width="7.875" style="0" customWidth="1"/>
    <col min="11" max="11" width="1.00390625" style="0" customWidth="1"/>
    <col min="12" max="16384" width="11.375" style="0" customWidth="1"/>
  </cols>
  <sheetData>
    <row r="1" ht="13.5" thickBot="1"/>
    <row r="2" spans="2:10" ht="15.75" thickBot="1">
      <c r="B2" s="3"/>
      <c r="C2" s="169"/>
      <c r="D2" s="170"/>
      <c r="E2" s="171" t="s">
        <v>368</v>
      </c>
      <c r="F2" s="170"/>
      <c r="G2" s="172"/>
      <c r="H2" s="13"/>
      <c r="I2" s="9"/>
      <c r="J2" s="1"/>
    </row>
    <row r="3" spans="2:10" ht="12.75">
      <c r="B3" s="78"/>
      <c r="C3" s="175" t="s">
        <v>109</v>
      </c>
      <c r="D3" s="176"/>
      <c r="E3" s="176"/>
      <c r="F3" s="176"/>
      <c r="G3" s="176"/>
      <c r="H3" s="13"/>
      <c r="I3" s="9"/>
      <c r="J3" s="8" t="s">
        <v>191</v>
      </c>
    </row>
    <row r="4" spans="2:10" ht="13.5" thickBot="1">
      <c r="B4" s="3"/>
      <c r="C4" s="3"/>
      <c r="D4" s="7"/>
      <c r="E4" s="7"/>
      <c r="F4" s="9"/>
      <c r="G4" s="7"/>
      <c r="H4" s="179"/>
      <c r="I4" s="1"/>
      <c r="J4" s="1"/>
    </row>
    <row r="5" spans="1:10" ht="12.75">
      <c r="A5" s="139"/>
      <c r="B5" s="140"/>
      <c r="C5" s="141"/>
      <c r="D5" s="142"/>
      <c r="E5" s="142" t="s">
        <v>111</v>
      </c>
      <c r="F5" s="143" t="s">
        <v>371</v>
      </c>
      <c r="G5" s="142" t="s">
        <v>111</v>
      </c>
      <c r="H5" s="143" t="s">
        <v>371</v>
      </c>
      <c r="I5" s="144" t="s">
        <v>372</v>
      </c>
      <c r="J5" s="144" t="s">
        <v>372</v>
      </c>
    </row>
    <row r="6" spans="1:10" ht="12.75">
      <c r="A6" s="145" t="s">
        <v>110</v>
      </c>
      <c r="B6" s="146" t="s">
        <v>373</v>
      </c>
      <c r="C6" s="147" t="s">
        <v>374</v>
      </c>
      <c r="D6" s="148" t="s">
        <v>375</v>
      </c>
      <c r="E6" s="148" t="s">
        <v>376</v>
      </c>
      <c r="F6" s="149" t="s">
        <v>112</v>
      </c>
      <c r="G6" s="148" t="s">
        <v>378</v>
      </c>
      <c r="H6" s="149" t="s">
        <v>112</v>
      </c>
      <c r="I6" s="147" t="s">
        <v>379</v>
      </c>
      <c r="J6" s="147" t="s">
        <v>376</v>
      </c>
    </row>
    <row r="7" spans="1:10" ht="13.5" thickBot="1">
      <c r="A7" s="150"/>
      <c r="B7" s="151"/>
      <c r="C7" s="152"/>
      <c r="D7" s="153" t="s">
        <v>380</v>
      </c>
      <c r="E7" s="153" t="s">
        <v>380</v>
      </c>
      <c r="F7" s="154"/>
      <c r="G7" s="153" t="s">
        <v>380</v>
      </c>
      <c r="H7" s="155"/>
      <c r="I7" s="152"/>
      <c r="J7" s="152"/>
    </row>
    <row r="8" spans="1:10" ht="12.75">
      <c r="A8" s="130">
        <v>1</v>
      </c>
      <c r="B8" s="124" t="s">
        <v>381</v>
      </c>
      <c r="C8" s="125" t="s">
        <v>382</v>
      </c>
      <c r="D8" s="126">
        <v>294206</v>
      </c>
      <c r="E8" s="126">
        <v>130732</v>
      </c>
      <c r="F8" s="127">
        <v>0.04</v>
      </c>
      <c r="G8" s="126">
        <v>15133</v>
      </c>
      <c r="H8" s="183">
        <v>0.07</v>
      </c>
      <c r="I8" s="128">
        <f aca="true" t="shared" si="0" ref="I8:I71">G8/D8</f>
        <v>0.051436748400780406</v>
      </c>
      <c r="J8" s="129">
        <f aca="true" t="shared" si="1" ref="J8:J71">G8/E8</f>
        <v>0.11575589756142338</v>
      </c>
    </row>
    <row r="9" spans="1:10" ht="12.75">
      <c r="A9" s="116">
        <v>2</v>
      </c>
      <c r="B9" s="113" t="s">
        <v>383</v>
      </c>
      <c r="C9" s="23" t="s">
        <v>382</v>
      </c>
      <c r="D9" s="24">
        <v>283576</v>
      </c>
      <c r="E9" s="24">
        <v>32187</v>
      </c>
      <c r="F9" s="119">
        <v>0.13</v>
      </c>
      <c r="G9" s="24">
        <v>9993</v>
      </c>
      <c r="H9" s="184">
        <v>0.28</v>
      </c>
      <c r="I9" s="25">
        <f t="shared" si="0"/>
        <v>0.035239230400315964</v>
      </c>
      <c r="J9" s="26">
        <f t="shared" si="1"/>
        <v>0.3104669587100382</v>
      </c>
    </row>
    <row r="10" spans="1:10" ht="12.75">
      <c r="A10" s="117">
        <v>3</v>
      </c>
      <c r="B10" s="114" t="s">
        <v>113</v>
      </c>
      <c r="C10" s="104" t="s">
        <v>382</v>
      </c>
      <c r="D10" s="105">
        <v>259501</v>
      </c>
      <c r="E10" s="105">
        <v>254524</v>
      </c>
      <c r="F10" s="120">
        <v>0.12</v>
      </c>
      <c r="G10" s="105">
        <v>8039</v>
      </c>
      <c r="H10" s="121">
        <v>0.21</v>
      </c>
      <c r="I10" s="106">
        <f t="shared" si="0"/>
        <v>0.030978686016624214</v>
      </c>
      <c r="J10" s="107">
        <f t="shared" si="1"/>
        <v>0.031584447832031556</v>
      </c>
    </row>
    <row r="11" spans="1:10" ht="12.75">
      <c r="A11" s="116">
        <v>4</v>
      </c>
      <c r="B11" s="113" t="s">
        <v>114</v>
      </c>
      <c r="C11" s="23" t="s">
        <v>382</v>
      </c>
      <c r="D11" s="24">
        <v>251813</v>
      </c>
      <c r="E11" s="24">
        <v>204506</v>
      </c>
      <c r="F11" s="119">
        <v>-0.04</v>
      </c>
      <c r="G11" s="24">
        <v>11011</v>
      </c>
      <c r="H11" s="184">
        <v>-0.27</v>
      </c>
      <c r="I11" s="25">
        <f t="shared" si="0"/>
        <v>0.04372689257504577</v>
      </c>
      <c r="J11" s="26">
        <f t="shared" si="1"/>
        <v>0.05384194106774373</v>
      </c>
    </row>
    <row r="12" spans="1:10" ht="12.75">
      <c r="A12" s="117">
        <v>5</v>
      </c>
      <c r="B12" s="114" t="s">
        <v>389</v>
      </c>
      <c r="C12" s="104" t="s">
        <v>382</v>
      </c>
      <c r="D12" s="105">
        <v>236203</v>
      </c>
      <c r="E12" s="105">
        <v>32373</v>
      </c>
      <c r="F12" s="120">
        <v>0.12</v>
      </c>
      <c r="G12" s="105">
        <v>9459</v>
      </c>
      <c r="H12" s="121">
        <v>0.21</v>
      </c>
      <c r="I12" s="106">
        <f t="shared" si="0"/>
        <v>0.04004606207372472</v>
      </c>
      <c r="J12" s="107">
        <f t="shared" si="1"/>
        <v>0.29218793438976925</v>
      </c>
    </row>
    <row r="13" spans="1:10" ht="12.75">
      <c r="A13" s="116">
        <v>6</v>
      </c>
      <c r="B13" s="113" t="s">
        <v>11</v>
      </c>
      <c r="C13" s="23" t="s">
        <v>382</v>
      </c>
      <c r="D13" s="24">
        <v>222849</v>
      </c>
      <c r="E13" s="24">
        <v>92556</v>
      </c>
      <c r="F13" s="119">
        <v>-0.07</v>
      </c>
      <c r="G13" s="24">
        <v>15276</v>
      </c>
      <c r="H13" s="184">
        <v>0.08</v>
      </c>
      <c r="I13" s="25">
        <f t="shared" si="0"/>
        <v>0.06854865850867628</v>
      </c>
      <c r="J13" s="26">
        <f t="shared" si="1"/>
        <v>0.1650460261895501</v>
      </c>
    </row>
    <row r="14" spans="1:10" ht="12.75">
      <c r="A14" s="117">
        <v>7</v>
      </c>
      <c r="B14" s="114" t="s">
        <v>393</v>
      </c>
      <c r="C14" s="104" t="s">
        <v>382</v>
      </c>
      <c r="D14" s="105">
        <v>187003</v>
      </c>
      <c r="E14" s="105">
        <v>26764</v>
      </c>
      <c r="F14" s="120">
        <v>0.01</v>
      </c>
      <c r="G14" s="105">
        <v>3117</v>
      </c>
      <c r="H14" s="121">
        <v>1.41</v>
      </c>
      <c r="I14" s="106">
        <f t="shared" si="0"/>
        <v>0.016668181793874963</v>
      </c>
      <c r="J14" s="107">
        <f t="shared" si="1"/>
        <v>0.11646241219548648</v>
      </c>
    </row>
    <row r="15" spans="1:10" ht="12.75">
      <c r="A15" s="116">
        <v>8</v>
      </c>
      <c r="B15" s="113" t="s">
        <v>403</v>
      </c>
      <c r="C15" s="23" t="s">
        <v>382</v>
      </c>
      <c r="D15" s="24">
        <v>155382</v>
      </c>
      <c r="E15" s="24">
        <v>67482</v>
      </c>
      <c r="F15" s="119">
        <v>0.09</v>
      </c>
      <c r="G15" s="24">
        <v>5519</v>
      </c>
      <c r="H15" s="184">
        <v>0.03</v>
      </c>
      <c r="I15" s="25">
        <f t="shared" si="0"/>
        <v>0.035518914674801456</v>
      </c>
      <c r="J15" s="26">
        <f t="shared" si="1"/>
        <v>0.0817847722355591</v>
      </c>
    </row>
    <row r="16" spans="1:10" ht="12.75">
      <c r="A16" s="117">
        <v>9</v>
      </c>
      <c r="B16" s="114" t="s">
        <v>385</v>
      </c>
      <c r="C16" s="104" t="s">
        <v>386</v>
      </c>
      <c r="D16" s="105">
        <v>154194</v>
      </c>
      <c r="E16" s="105">
        <v>235598</v>
      </c>
      <c r="F16" s="120">
        <v>0.33</v>
      </c>
      <c r="G16" s="105">
        <v>9419</v>
      </c>
      <c r="H16" s="121">
        <v>-0.13</v>
      </c>
      <c r="I16" s="106">
        <f t="shared" si="0"/>
        <v>0.06108538594238427</v>
      </c>
      <c r="J16" s="107">
        <f t="shared" si="1"/>
        <v>0.03997911697043269</v>
      </c>
    </row>
    <row r="17" spans="1:10" ht="12.75">
      <c r="A17" s="116">
        <v>10</v>
      </c>
      <c r="B17" s="113" t="s">
        <v>115</v>
      </c>
      <c r="C17" s="23" t="s">
        <v>400</v>
      </c>
      <c r="D17" s="24">
        <v>151431</v>
      </c>
      <c r="E17" s="24">
        <v>178721</v>
      </c>
      <c r="F17" s="119">
        <v>0.03</v>
      </c>
      <c r="G17" s="24">
        <v>6845</v>
      </c>
      <c r="H17" s="184">
        <v>0.04</v>
      </c>
      <c r="I17" s="25">
        <f t="shared" si="0"/>
        <v>0.045202105249255435</v>
      </c>
      <c r="J17" s="26">
        <f t="shared" si="1"/>
        <v>0.03829991998701887</v>
      </c>
    </row>
    <row r="18" spans="1:10" ht="12.75">
      <c r="A18" s="117">
        <v>11</v>
      </c>
      <c r="B18" s="114" t="s">
        <v>404</v>
      </c>
      <c r="C18" s="104" t="s">
        <v>382</v>
      </c>
      <c r="D18" s="105">
        <v>147194</v>
      </c>
      <c r="E18" s="105">
        <v>36298</v>
      </c>
      <c r="F18" s="120">
        <v>0.12</v>
      </c>
      <c r="G18" s="105">
        <v>6597</v>
      </c>
      <c r="H18" s="121">
        <v>0.16</v>
      </c>
      <c r="I18" s="106">
        <f t="shared" si="0"/>
        <v>0.04481840292403223</v>
      </c>
      <c r="J18" s="107">
        <f t="shared" si="1"/>
        <v>0.18174555071904788</v>
      </c>
    </row>
    <row r="19" spans="1:10" ht="12.75">
      <c r="A19" s="116">
        <v>12</v>
      </c>
      <c r="B19" s="113" t="s">
        <v>116</v>
      </c>
      <c r="C19" s="23" t="s">
        <v>382</v>
      </c>
      <c r="D19" s="24">
        <v>141713</v>
      </c>
      <c r="E19" s="24">
        <v>81186</v>
      </c>
      <c r="F19" s="119">
        <v>-0.02</v>
      </c>
      <c r="G19" s="24">
        <v>3579</v>
      </c>
      <c r="H19" s="184">
        <v>-0.54</v>
      </c>
      <c r="I19" s="25">
        <f t="shared" si="0"/>
        <v>0.025255269453049473</v>
      </c>
      <c r="J19" s="26">
        <f t="shared" si="1"/>
        <v>0.04408395536176188</v>
      </c>
    </row>
    <row r="20" spans="1:10" ht="12.75">
      <c r="A20" s="117">
        <v>13</v>
      </c>
      <c r="B20" s="114" t="s">
        <v>100</v>
      </c>
      <c r="C20" s="104" t="s">
        <v>400</v>
      </c>
      <c r="D20" s="105">
        <v>137526</v>
      </c>
      <c r="E20" s="105">
        <v>44365</v>
      </c>
      <c r="F20" s="120">
        <v>-0.18</v>
      </c>
      <c r="G20" s="105">
        <v>6239</v>
      </c>
      <c r="H20" s="121">
        <v>0.25</v>
      </c>
      <c r="I20" s="106">
        <f t="shared" si="0"/>
        <v>0.04536596716257289</v>
      </c>
      <c r="J20" s="107">
        <f t="shared" si="1"/>
        <v>0.14062887411247604</v>
      </c>
    </row>
    <row r="21" spans="1:10" ht="12.75">
      <c r="A21" s="116">
        <v>14</v>
      </c>
      <c r="B21" s="113" t="s">
        <v>407</v>
      </c>
      <c r="C21" s="23" t="s">
        <v>382</v>
      </c>
      <c r="D21" s="24">
        <v>134409</v>
      </c>
      <c r="E21" s="24">
        <v>18878</v>
      </c>
      <c r="F21" s="119">
        <v>0</v>
      </c>
      <c r="G21" s="24">
        <v>3578</v>
      </c>
      <c r="H21" s="184">
        <v>0.89</v>
      </c>
      <c r="I21" s="25">
        <f t="shared" si="0"/>
        <v>0.026620241204086036</v>
      </c>
      <c r="J21" s="26">
        <f t="shared" si="1"/>
        <v>0.1895327894904121</v>
      </c>
    </row>
    <row r="22" spans="1:10" ht="12.75">
      <c r="A22" s="117">
        <v>15</v>
      </c>
      <c r="B22" s="114" t="s">
        <v>117</v>
      </c>
      <c r="C22" s="104" t="s">
        <v>392</v>
      </c>
      <c r="D22" s="105">
        <v>127766</v>
      </c>
      <c r="E22" s="105">
        <v>40479</v>
      </c>
      <c r="F22" s="120">
        <v>0.03</v>
      </c>
      <c r="G22" s="105">
        <v>1789</v>
      </c>
      <c r="H22" s="121" t="s">
        <v>118</v>
      </c>
      <c r="I22" s="106">
        <f t="shared" si="0"/>
        <v>0.014002160199114006</v>
      </c>
      <c r="J22" s="107">
        <f t="shared" si="1"/>
        <v>0.04419575582400751</v>
      </c>
    </row>
    <row r="23" spans="1:10" ht="12.75">
      <c r="A23" s="116">
        <v>16</v>
      </c>
      <c r="B23" s="113" t="s">
        <v>220</v>
      </c>
      <c r="C23" s="23" t="s">
        <v>400</v>
      </c>
      <c r="D23" s="24">
        <v>124425</v>
      </c>
      <c r="E23" s="24">
        <v>48949</v>
      </c>
      <c r="F23" s="119">
        <v>0.33</v>
      </c>
      <c r="G23" s="24">
        <v>-15823</v>
      </c>
      <c r="H23" s="184" t="s">
        <v>118</v>
      </c>
      <c r="I23" s="25">
        <f t="shared" si="0"/>
        <v>-0.12716897729555957</v>
      </c>
      <c r="J23" s="26">
        <f t="shared" si="1"/>
        <v>-0.32325481623730823</v>
      </c>
    </row>
    <row r="24" spans="1:10" ht="12.75">
      <c r="A24" s="117">
        <v>17</v>
      </c>
      <c r="B24" s="114" t="s">
        <v>119</v>
      </c>
      <c r="C24" s="104" t="s">
        <v>382</v>
      </c>
      <c r="D24" s="105">
        <v>118613</v>
      </c>
      <c r="E24" s="105">
        <v>46724</v>
      </c>
      <c r="F24" s="120">
        <v>-0.12</v>
      </c>
      <c r="G24" s="105">
        <v>9249</v>
      </c>
      <c r="H24" s="121">
        <v>0.36</v>
      </c>
      <c r="I24" s="106">
        <f t="shared" si="0"/>
        <v>0.07797627578764553</v>
      </c>
      <c r="J24" s="107">
        <f t="shared" si="1"/>
        <v>0.1979496618440202</v>
      </c>
    </row>
    <row r="25" spans="1:10" ht="12.75">
      <c r="A25" s="116">
        <v>18</v>
      </c>
      <c r="B25" s="113" t="s">
        <v>120</v>
      </c>
      <c r="C25" s="23" t="s">
        <v>400</v>
      </c>
      <c r="D25" s="24">
        <v>114811</v>
      </c>
      <c r="E25" s="24">
        <v>34183</v>
      </c>
      <c r="F25" s="119">
        <v>0.04</v>
      </c>
      <c r="G25" s="24">
        <v>6309</v>
      </c>
      <c r="H25" s="184">
        <v>0.28</v>
      </c>
      <c r="I25" s="25">
        <f t="shared" si="0"/>
        <v>0.054951180636001774</v>
      </c>
      <c r="J25" s="26">
        <f t="shared" si="1"/>
        <v>0.18456542725916392</v>
      </c>
    </row>
    <row r="26" spans="1:10" ht="12.75">
      <c r="A26" s="117">
        <v>19</v>
      </c>
      <c r="B26" s="114" t="s">
        <v>394</v>
      </c>
      <c r="C26" s="104" t="s">
        <v>382</v>
      </c>
      <c r="D26" s="105">
        <v>112858</v>
      </c>
      <c r="E26" s="105">
        <v>43377</v>
      </c>
      <c r="F26" s="120">
        <v>0.08</v>
      </c>
      <c r="G26" s="105">
        <v>5186</v>
      </c>
      <c r="H26" s="121">
        <v>0.19</v>
      </c>
      <c r="I26" s="106">
        <f t="shared" si="0"/>
        <v>0.0459515497350653</v>
      </c>
      <c r="J26" s="107">
        <f t="shared" si="1"/>
        <v>0.11955644696498144</v>
      </c>
    </row>
    <row r="27" spans="1:10" ht="12.75">
      <c r="A27" s="116">
        <v>20</v>
      </c>
      <c r="B27" s="113" t="s">
        <v>121</v>
      </c>
      <c r="C27" s="23" t="s">
        <v>382</v>
      </c>
      <c r="D27" s="24">
        <v>112834</v>
      </c>
      <c r="E27" s="24">
        <v>51790</v>
      </c>
      <c r="F27" s="119">
        <v>0.09</v>
      </c>
      <c r="G27" s="24">
        <v>7150</v>
      </c>
      <c r="H27" s="184">
        <v>-0.02</v>
      </c>
      <c r="I27" s="25">
        <f t="shared" si="0"/>
        <v>0.06336742471240939</v>
      </c>
      <c r="J27" s="26">
        <f t="shared" si="1"/>
        <v>0.13805754006564974</v>
      </c>
    </row>
    <row r="28" spans="1:10" ht="12.75">
      <c r="A28" s="117">
        <v>21</v>
      </c>
      <c r="B28" s="114" t="s">
        <v>122</v>
      </c>
      <c r="C28" s="104" t="s">
        <v>382</v>
      </c>
      <c r="D28" s="105">
        <v>107201</v>
      </c>
      <c r="E28" s="105">
        <v>19564</v>
      </c>
      <c r="F28" s="120">
        <v>0.12</v>
      </c>
      <c r="G28" s="105">
        <v>3050</v>
      </c>
      <c r="H28" s="121">
        <v>-0.23</v>
      </c>
      <c r="I28" s="106">
        <f t="shared" si="0"/>
        <v>0.028451227134075243</v>
      </c>
      <c r="J28" s="107">
        <f t="shared" si="1"/>
        <v>0.15589858924555305</v>
      </c>
    </row>
    <row r="29" spans="1:10" ht="12.75">
      <c r="A29" s="116">
        <v>22</v>
      </c>
      <c r="B29" s="113" t="s">
        <v>123</v>
      </c>
      <c r="C29" s="23" t="s">
        <v>92</v>
      </c>
      <c r="D29" s="24">
        <v>105437</v>
      </c>
      <c r="E29" s="24">
        <v>107554</v>
      </c>
      <c r="F29" s="119">
        <v>-0.03</v>
      </c>
      <c r="G29" s="24">
        <v>6232</v>
      </c>
      <c r="H29" s="184">
        <v>-0.22</v>
      </c>
      <c r="I29" s="25">
        <f t="shared" si="0"/>
        <v>0.05910638580384495</v>
      </c>
      <c r="J29" s="26">
        <f t="shared" si="1"/>
        <v>0.057942986778734405</v>
      </c>
    </row>
    <row r="30" spans="1:10" ht="12.75">
      <c r="A30" s="117">
        <v>23</v>
      </c>
      <c r="B30" s="114" t="s">
        <v>401</v>
      </c>
      <c r="C30" s="104" t="s">
        <v>402</v>
      </c>
      <c r="D30" s="105">
        <v>99837</v>
      </c>
      <c r="E30" s="105">
        <v>23453</v>
      </c>
      <c r="F30" s="120">
        <v>0.02</v>
      </c>
      <c r="G30" s="105">
        <v>5292</v>
      </c>
      <c r="H30" s="121">
        <v>0.04</v>
      </c>
      <c r="I30" s="106">
        <f t="shared" si="0"/>
        <v>0.05300640043270531</v>
      </c>
      <c r="J30" s="107">
        <f t="shared" si="1"/>
        <v>0.22564277491152518</v>
      </c>
    </row>
    <row r="31" spans="1:10" ht="12.75">
      <c r="A31" s="116">
        <v>24</v>
      </c>
      <c r="B31" s="113" t="s">
        <v>124</v>
      </c>
      <c r="C31" s="23" t="s">
        <v>392</v>
      </c>
      <c r="D31" s="24">
        <v>99429</v>
      </c>
      <c r="E31" s="24">
        <v>130479</v>
      </c>
      <c r="F31" s="119">
        <v>0.09</v>
      </c>
      <c r="G31" s="24">
        <v>6321</v>
      </c>
      <c r="H31" s="184">
        <v>0.35</v>
      </c>
      <c r="I31" s="25">
        <f t="shared" si="0"/>
        <v>0.0635730018405093</v>
      </c>
      <c r="J31" s="26">
        <f t="shared" si="1"/>
        <v>0.04844457728829927</v>
      </c>
    </row>
    <row r="32" spans="1:10" ht="12.75">
      <c r="A32" s="117">
        <v>25</v>
      </c>
      <c r="B32" s="114" t="s">
        <v>397</v>
      </c>
      <c r="C32" s="104" t="s">
        <v>382</v>
      </c>
      <c r="D32" s="105">
        <v>98255</v>
      </c>
      <c r="E32" s="105">
        <v>41970</v>
      </c>
      <c r="F32" s="120">
        <v>0.12</v>
      </c>
      <c r="G32" s="105">
        <v>4286</v>
      </c>
      <c r="H32" s="121">
        <v>4.39</v>
      </c>
      <c r="I32" s="106">
        <f t="shared" si="0"/>
        <v>0.0436211897613353</v>
      </c>
      <c r="J32" s="107">
        <f t="shared" si="1"/>
        <v>0.10212056230640934</v>
      </c>
    </row>
    <row r="33" spans="1:10" ht="12.75">
      <c r="A33" s="116">
        <v>26</v>
      </c>
      <c r="B33" s="113" t="s">
        <v>125</v>
      </c>
      <c r="C33" s="23" t="s">
        <v>382</v>
      </c>
      <c r="D33" s="24">
        <v>96368</v>
      </c>
      <c r="E33" s="24">
        <v>67625</v>
      </c>
      <c r="F33" s="119">
        <v>0.01</v>
      </c>
      <c r="G33" s="24">
        <v>4079</v>
      </c>
      <c r="H33" s="184">
        <v>9.49</v>
      </c>
      <c r="I33" s="25">
        <f t="shared" si="0"/>
        <v>0.042327328573800435</v>
      </c>
      <c r="J33" s="26">
        <f t="shared" si="1"/>
        <v>0.06031792975970425</v>
      </c>
    </row>
    <row r="34" spans="1:10" ht="12.75">
      <c r="A34" s="117">
        <v>27</v>
      </c>
      <c r="B34" s="114" t="s">
        <v>126</v>
      </c>
      <c r="C34" s="104" t="s">
        <v>402</v>
      </c>
      <c r="D34" s="105">
        <v>87872</v>
      </c>
      <c r="E34" s="105">
        <v>64515</v>
      </c>
      <c r="F34" s="120">
        <v>0.05</v>
      </c>
      <c r="G34" s="105">
        <v>5473</v>
      </c>
      <c r="H34" s="121">
        <v>0.13</v>
      </c>
      <c r="I34" s="106">
        <f t="shared" si="0"/>
        <v>0.06228377640203933</v>
      </c>
      <c r="J34" s="107">
        <f t="shared" si="1"/>
        <v>0.0848329845772301</v>
      </c>
    </row>
    <row r="35" spans="1:10" ht="12.75">
      <c r="A35" s="116">
        <v>28</v>
      </c>
      <c r="B35" s="113" t="s">
        <v>127</v>
      </c>
      <c r="C35" s="23" t="s">
        <v>382</v>
      </c>
      <c r="D35" s="24">
        <v>84232</v>
      </c>
      <c r="E35" s="24">
        <v>5523</v>
      </c>
      <c r="F35" s="119">
        <v>0.1</v>
      </c>
      <c r="G35" s="24">
        <v>-1392</v>
      </c>
      <c r="H35" s="184" t="s">
        <v>118</v>
      </c>
      <c r="I35" s="25">
        <f t="shared" si="0"/>
        <v>-0.01652578592458923</v>
      </c>
      <c r="J35" s="26">
        <f t="shared" si="1"/>
        <v>-0.25203693644758285</v>
      </c>
    </row>
    <row r="36" spans="1:10" ht="12.75">
      <c r="A36" s="117">
        <v>29</v>
      </c>
      <c r="B36" s="114" t="s">
        <v>78</v>
      </c>
      <c r="C36" s="104" t="s">
        <v>382</v>
      </c>
      <c r="D36" s="105">
        <v>83990</v>
      </c>
      <c r="E36" s="105">
        <v>28790</v>
      </c>
      <c r="F36" s="120">
        <v>0.01</v>
      </c>
      <c r="G36" s="105">
        <v>5430</v>
      </c>
      <c r="H36" s="121">
        <v>0.59</v>
      </c>
      <c r="I36" s="106">
        <f t="shared" si="0"/>
        <v>0.06465055363733778</v>
      </c>
      <c r="J36" s="107">
        <f t="shared" si="1"/>
        <v>0.18860715526224384</v>
      </c>
    </row>
    <row r="37" spans="1:10" ht="12.75">
      <c r="A37" s="116">
        <v>30</v>
      </c>
      <c r="B37" s="113" t="s">
        <v>186</v>
      </c>
      <c r="C37" s="23" t="s">
        <v>382</v>
      </c>
      <c r="D37" s="24">
        <v>83803</v>
      </c>
      <c r="E37" s="24">
        <v>35404</v>
      </c>
      <c r="F37" s="119">
        <v>0.14</v>
      </c>
      <c r="G37" s="24">
        <v>2122</v>
      </c>
      <c r="H37" s="184">
        <v>0.7</v>
      </c>
      <c r="I37" s="25">
        <f t="shared" si="0"/>
        <v>0.02532128921398995</v>
      </c>
      <c r="J37" s="26">
        <f t="shared" si="1"/>
        <v>0.059936730312958986</v>
      </c>
    </row>
    <row r="38" spans="1:10" ht="12.75">
      <c r="A38" s="117">
        <v>31</v>
      </c>
      <c r="B38" s="114" t="s">
        <v>128</v>
      </c>
      <c r="C38" s="104" t="s">
        <v>382</v>
      </c>
      <c r="D38" s="105">
        <v>83464</v>
      </c>
      <c r="E38" s="105">
        <v>80408</v>
      </c>
      <c r="F38" s="120">
        <v>-0.01</v>
      </c>
      <c r="G38" s="105">
        <v>11102</v>
      </c>
      <c r="H38" s="121">
        <v>0.3</v>
      </c>
      <c r="I38" s="106">
        <f t="shared" si="0"/>
        <v>0.133015431802933</v>
      </c>
      <c r="J38" s="107">
        <f t="shared" si="1"/>
        <v>0.13807083872251516</v>
      </c>
    </row>
    <row r="39" spans="1:10" ht="12.75">
      <c r="A39" s="116">
        <v>32</v>
      </c>
      <c r="B39" s="113" t="s">
        <v>129</v>
      </c>
      <c r="C39" s="23" t="s">
        <v>130</v>
      </c>
      <c r="D39" s="24">
        <v>78458</v>
      </c>
      <c r="E39" s="24">
        <v>31484</v>
      </c>
      <c r="F39" s="119">
        <v>-0.04</v>
      </c>
      <c r="G39" s="24">
        <v>3546</v>
      </c>
      <c r="H39" s="184">
        <v>0.54</v>
      </c>
      <c r="I39" s="25">
        <f t="shared" si="0"/>
        <v>0.04519615590507023</v>
      </c>
      <c r="J39" s="26">
        <f t="shared" si="1"/>
        <v>0.1126286367678821</v>
      </c>
    </row>
    <row r="40" spans="1:10" ht="12.75">
      <c r="A40" s="117">
        <v>33</v>
      </c>
      <c r="B40" s="114" t="s">
        <v>131</v>
      </c>
      <c r="C40" s="104" t="s">
        <v>382</v>
      </c>
      <c r="D40" s="105">
        <v>77831</v>
      </c>
      <c r="E40" s="105">
        <v>98691</v>
      </c>
      <c r="F40" s="120">
        <v>-0.05</v>
      </c>
      <c r="G40" s="105">
        <v>1132</v>
      </c>
      <c r="H40" s="121">
        <v>-0.71</v>
      </c>
      <c r="I40" s="106">
        <f t="shared" si="0"/>
        <v>0.01454433323482931</v>
      </c>
      <c r="J40" s="107">
        <f t="shared" si="1"/>
        <v>0.01147014418741324</v>
      </c>
    </row>
    <row r="41" spans="1:10" ht="12.75">
      <c r="A41" s="116">
        <v>34</v>
      </c>
      <c r="B41" s="113" t="s">
        <v>106</v>
      </c>
      <c r="C41" s="23" t="s">
        <v>382</v>
      </c>
      <c r="D41" s="24">
        <v>76525</v>
      </c>
      <c r="E41" s="24">
        <v>25112</v>
      </c>
      <c r="F41" s="119">
        <v>0.07</v>
      </c>
      <c r="G41" s="24">
        <v>3313</v>
      </c>
      <c r="H41" s="184">
        <v>0.24</v>
      </c>
      <c r="I41" s="25">
        <f t="shared" si="0"/>
        <v>0.04329304148970924</v>
      </c>
      <c r="J41" s="26">
        <f t="shared" si="1"/>
        <v>0.131928958266964</v>
      </c>
    </row>
    <row r="42" spans="1:10" ht="12.75">
      <c r="A42" s="117">
        <v>35</v>
      </c>
      <c r="B42" s="114" t="s">
        <v>132</v>
      </c>
      <c r="C42" s="104" t="s">
        <v>382</v>
      </c>
      <c r="D42" s="105">
        <v>74738</v>
      </c>
      <c r="E42" s="105">
        <v>11078</v>
      </c>
      <c r="F42" s="120">
        <v>-0.04</v>
      </c>
      <c r="G42" s="105">
        <v>2708</v>
      </c>
      <c r="H42" s="121">
        <v>-0.04</v>
      </c>
      <c r="I42" s="106">
        <f t="shared" si="0"/>
        <v>0.0362332414568225</v>
      </c>
      <c r="J42" s="107">
        <f t="shared" si="1"/>
        <v>0.2444484564000722</v>
      </c>
    </row>
    <row r="43" spans="1:10" ht="12.75">
      <c r="A43" s="116">
        <v>36</v>
      </c>
      <c r="B43" s="113" t="s">
        <v>133</v>
      </c>
      <c r="C43" s="23" t="s">
        <v>382</v>
      </c>
      <c r="D43" s="24">
        <v>74671</v>
      </c>
      <c r="E43" s="24">
        <v>43138</v>
      </c>
      <c r="F43" s="119">
        <v>-0.06</v>
      </c>
      <c r="G43" s="24">
        <v>5653</v>
      </c>
      <c r="H43" s="184">
        <v>-0.19</v>
      </c>
      <c r="I43" s="25">
        <f t="shared" si="0"/>
        <v>0.07570542780999318</v>
      </c>
      <c r="J43" s="26">
        <f t="shared" si="1"/>
        <v>0.13104455468496454</v>
      </c>
    </row>
    <row r="44" spans="1:10" ht="12.75">
      <c r="A44" s="117">
        <v>37</v>
      </c>
      <c r="B44" s="114" t="s">
        <v>107</v>
      </c>
      <c r="C44" s="104" t="s">
        <v>382</v>
      </c>
      <c r="D44" s="105">
        <v>73891</v>
      </c>
      <c r="E44" s="105">
        <v>58247</v>
      </c>
      <c r="F44" s="120">
        <v>0.09</v>
      </c>
      <c r="G44" s="105">
        <v>3664</v>
      </c>
      <c r="H44" s="121">
        <v>0.2</v>
      </c>
      <c r="I44" s="106">
        <f t="shared" si="0"/>
        <v>0.04958655316615014</v>
      </c>
      <c r="J44" s="107">
        <f t="shared" si="1"/>
        <v>0.06290452727179083</v>
      </c>
    </row>
    <row r="45" spans="1:10" ht="12.75">
      <c r="A45" s="116">
        <v>38</v>
      </c>
      <c r="B45" s="113" t="s">
        <v>134</v>
      </c>
      <c r="C45" s="23" t="s">
        <v>382</v>
      </c>
      <c r="D45" s="24">
        <v>72953</v>
      </c>
      <c r="E45" s="24">
        <v>24606</v>
      </c>
      <c r="F45" s="119">
        <v>0.06</v>
      </c>
      <c r="G45" s="24">
        <v>2207</v>
      </c>
      <c r="H45" s="184" t="s">
        <v>118</v>
      </c>
      <c r="I45" s="25">
        <f t="shared" si="0"/>
        <v>0.030252354255479556</v>
      </c>
      <c r="J45" s="26">
        <f t="shared" si="1"/>
        <v>0.08969357067381939</v>
      </c>
    </row>
    <row r="46" spans="1:10" ht="12.75">
      <c r="A46" s="117">
        <v>39</v>
      </c>
      <c r="B46" s="114" t="s">
        <v>93</v>
      </c>
      <c r="C46" s="104" t="s">
        <v>402</v>
      </c>
      <c r="D46" s="105">
        <v>72562</v>
      </c>
      <c r="E46" s="105">
        <v>21509</v>
      </c>
      <c r="F46" s="120">
        <v>0.02</v>
      </c>
      <c r="G46" s="105">
        <v>-2913</v>
      </c>
      <c r="H46" s="121" t="s">
        <v>118</v>
      </c>
      <c r="I46" s="106">
        <f t="shared" si="0"/>
        <v>-0.04014497946583611</v>
      </c>
      <c r="J46" s="107">
        <f t="shared" si="1"/>
        <v>-0.1354316797619601</v>
      </c>
    </row>
    <row r="47" spans="1:10" ht="12.75">
      <c r="A47" s="116">
        <v>40</v>
      </c>
      <c r="B47" s="113" t="s">
        <v>59</v>
      </c>
      <c r="C47" s="23" t="s">
        <v>400</v>
      </c>
      <c r="D47" s="24">
        <v>71808</v>
      </c>
      <c r="E47" s="24">
        <v>35678</v>
      </c>
      <c r="F47" s="119">
        <v>0</v>
      </c>
      <c r="G47" s="24">
        <v>3176</v>
      </c>
      <c r="H47" s="184">
        <v>0.06</v>
      </c>
      <c r="I47" s="25">
        <f t="shared" si="0"/>
        <v>0.04422905525846702</v>
      </c>
      <c r="J47" s="26">
        <f t="shared" si="1"/>
        <v>0.08901844273782163</v>
      </c>
    </row>
    <row r="48" spans="1:10" ht="12.75">
      <c r="A48" s="117">
        <v>41</v>
      </c>
      <c r="B48" s="114" t="s">
        <v>135</v>
      </c>
      <c r="C48" s="104" t="s">
        <v>382</v>
      </c>
      <c r="D48" s="105">
        <v>70628</v>
      </c>
      <c r="E48" s="105">
        <v>31272</v>
      </c>
      <c r="F48" s="120">
        <v>0.03</v>
      </c>
      <c r="G48" s="105">
        <v>3254</v>
      </c>
      <c r="H48" s="121">
        <v>0.34</v>
      </c>
      <c r="I48" s="106">
        <f t="shared" si="0"/>
        <v>0.04607237922636914</v>
      </c>
      <c r="J48" s="107">
        <f t="shared" si="1"/>
        <v>0.10405474545919673</v>
      </c>
    </row>
    <row r="49" spans="1:10" ht="12.75">
      <c r="A49" s="116">
        <v>42</v>
      </c>
      <c r="B49" s="113" t="s">
        <v>136</v>
      </c>
      <c r="C49" s="23" t="s">
        <v>382</v>
      </c>
      <c r="D49" s="24">
        <v>70219</v>
      </c>
      <c r="E49" s="24">
        <v>40961</v>
      </c>
      <c r="F49" s="119">
        <v>0.1</v>
      </c>
      <c r="G49" s="24">
        <v>-44461</v>
      </c>
      <c r="H49" s="184" t="s">
        <v>118</v>
      </c>
      <c r="I49" s="25">
        <f t="shared" si="0"/>
        <v>-0.6331762058702061</v>
      </c>
      <c r="J49" s="26">
        <f t="shared" si="1"/>
        <v>-1.0854471326383632</v>
      </c>
    </row>
    <row r="50" spans="1:10" ht="12.75">
      <c r="A50" s="117">
        <v>43</v>
      </c>
      <c r="B50" s="114" t="s">
        <v>137</v>
      </c>
      <c r="C50" s="104" t="s">
        <v>392</v>
      </c>
      <c r="D50" s="105">
        <v>70048</v>
      </c>
      <c r="E50" s="105">
        <v>91942</v>
      </c>
      <c r="F50" s="120">
        <v>-0.01</v>
      </c>
      <c r="G50" s="105">
        <v>1964</v>
      </c>
      <c r="H50" s="121" t="s">
        <v>118</v>
      </c>
      <c r="I50" s="106">
        <f t="shared" si="0"/>
        <v>0.028037916857012336</v>
      </c>
      <c r="J50" s="107">
        <f t="shared" si="1"/>
        <v>0.02136129298905832</v>
      </c>
    </row>
    <row r="51" spans="1:10" ht="12.75">
      <c r="A51" s="116">
        <v>44</v>
      </c>
      <c r="B51" s="113" t="s">
        <v>138</v>
      </c>
      <c r="C51" s="23" t="s">
        <v>382</v>
      </c>
      <c r="D51" s="24">
        <v>69461</v>
      </c>
      <c r="E51" s="24">
        <v>25283</v>
      </c>
      <c r="F51" s="119">
        <v>-0.03</v>
      </c>
      <c r="G51" s="24">
        <v>1612</v>
      </c>
      <c r="H51" s="184">
        <v>-0.01</v>
      </c>
      <c r="I51" s="25">
        <f t="shared" si="0"/>
        <v>0.023207267387454832</v>
      </c>
      <c r="J51" s="26">
        <f t="shared" si="1"/>
        <v>0.06375825653601234</v>
      </c>
    </row>
    <row r="52" spans="1:10" ht="12.75">
      <c r="A52" s="117">
        <v>45</v>
      </c>
      <c r="B52" s="114" t="s">
        <v>415</v>
      </c>
      <c r="C52" s="104" t="s">
        <v>402</v>
      </c>
      <c r="D52" s="105">
        <v>67766</v>
      </c>
      <c r="E52" s="105">
        <v>48914</v>
      </c>
      <c r="F52" s="120">
        <v>-0.21</v>
      </c>
      <c r="G52" s="105">
        <v>2558</v>
      </c>
      <c r="H52" s="121">
        <v>-0.29</v>
      </c>
      <c r="I52" s="106">
        <f t="shared" si="0"/>
        <v>0.03774754301567158</v>
      </c>
      <c r="J52" s="107">
        <f t="shared" si="1"/>
        <v>0.05229586621417181</v>
      </c>
    </row>
    <row r="53" spans="1:10" ht="12.75">
      <c r="A53" s="116">
        <v>46</v>
      </c>
      <c r="B53" s="113" t="s">
        <v>139</v>
      </c>
      <c r="C53" s="23" t="s">
        <v>382</v>
      </c>
      <c r="D53" s="24">
        <v>67005</v>
      </c>
      <c r="E53" s="24">
        <v>9475</v>
      </c>
      <c r="F53" s="119">
        <v>-0.02</v>
      </c>
      <c r="G53" s="24">
        <v>2307</v>
      </c>
      <c r="H53" s="184">
        <v>0.04</v>
      </c>
      <c r="I53" s="25">
        <f t="shared" si="0"/>
        <v>0.03443026639803</v>
      </c>
      <c r="J53" s="26">
        <f t="shared" si="1"/>
        <v>0.24348284960422165</v>
      </c>
    </row>
    <row r="54" spans="1:10" ht="12.75">
      <c r="A54" s="117">
        <v>47</v>
      </c>
      <c r="B54" s="114" t="s">
        <v>140</v>
      </c>
      <c r="C54" s="104" t="s">
        <v>400</v>
      </c>
      <c r="D54" s="105">
        <v>65896</v>
      </c>
      <c r="E54" s="105">
        <v>17841</v>
      </c>
      <c r="F54" s="120">
        <v>0.1</v>
      </c>
      <c r="G54" s="105">
        <v>2836</v>
      </c>
      <c r="H54" s="121">
        <v>-0.02</v>
      </c>
      <c r="I54" s="106">
        <f t="shared" si="0"/>
        <v>0.043037513657885156</v>
      </c>
      <c r="J54" s="107">
        <f t="shared" si="1"/>
        <v>0.15895969956840983</v>
      </c>
    </row>
    <row r="55" spans="1:10" ht="12.75">
      <c r="A55" s="116">
        <v>48</v>
      </c>
      <c r="B55" s="113" t="s">
        <v>141</v>
      </c>
      <c r="C55" s="23" t="s">
        <v>382</v>
      </c>
      <c r="D55" s="24">
        <v>65380</v>
      </c>
      <c r="E55" s="24">
        <v>12460</v>
      </c>
      <c r="F55" s="119">
        <v>0.27</v>
      </c>
      <c r="G55" s="24">
        <v>-274</v>
      </c>
      <c r="H55" s="184" t="s">
        <v>118</v>
      </c>
      <c r="I55" s="25">
        <f t="shared" si="0"/>
        <v>-0.004190884062404405</v>
      </c>
      <c r="J55" s="26">
        <f t="shared" si="1"/>
        <v>-0.021990369181380417</v>
      </c>
    </row>
    <row r="56" spans="1:10" ht="12.75">
      <c r="A56" s="117">
        <v>49</v>
      </c>
      <c r="B56" s="114" t="s">
        <v>104</v>
      </c>
      <c r="C56" s="104" t="s">
        <v>382</v>
      </c>
      <c r="D56" s="105">
        <v>63483</v>
      </c>
      <c r="E56" s="105">
        <v>52901</v>
      </c>
      <c r="F56" s="120">
        <v>0.04</v>
      </c>
      <c r="G56" s="105">
        <v>4520</v>
      </c>
      <c r="H56" s="121">
        <v>-0.21</v>
      </c>
      <c r="I56" s="106">
        <f t="shared" si="0"/>
        <v>0.07120016382338579</v>
      </c>
      <c r="J56" s="107">
        <f t="shared" si="1"/>
        <v>0.08544261923215062</v>
      </c>
    </row>
    <row r="57" spans="1:10" ht="12.75">
      <c r="A57" s="116">
        <v>50</v>
      </c>
      <c r="B57" s="113" t="s">
        <v>103</v>
      </c>
      <c r="C57" s="23" t="s">
        <v>382</v>
      </c>
      <c r="D57" s="24">
        <v>62907</v>
      </c>
      <c r="E57" s="24">
        <v>17685</v>
      </c>
      <c r="F57" s="119">
        <v>0.09</v>
      </c>
      <c r="G57" s="24">
        <v>2794</v>
      </c>
      <c r="H57" s="184">
        <v>0.8</v>
      </c>
      <c r="I57" s="25">
        <f t="shared" si="0"/>
        <v>0.044414771011175226</v>
      </c>
      <c r="J57" s="26">
        <f t="shared" si="1"/>
        <v>0.157986994628216</v>
      </c>
    </row>
    <row r="58" spans="1:10" ht="12.75">
      <c r="A58" s="117">
        <v>51</v>
      </c>
      <c r="B58" s="114" t="s">
        <v>142</v>
      </c>
      <c r="C58" s="104" t="s">
        <v>382</v>
      </c>
      <c r="D58" s="105">
        <v>60785</v>
      </c>
      <c r="E58" s="105">
        <v>56588</v>
      </c>
      <c r="F58" s="120">
        <v>0.25</v>
      </c>
      <c r="G58" s="105">
        <v>-923</v>
      </c>
      <c r="H58" s="121" t="s">
        <v>118</v>
      </c>
      <c r="I58" s="106">
        <f t="shared" si="0"/>
        <v>-0.015184667269885663</v>
      </c>
      <c r="J58" s="107">
        <f t="shared" si="1"/>
        <v>-0.016310878631511982</v>
      </c>
    </row>
    <row r="59" spans="1:10" ht="12.75">
      <c r="A59" s="116">
        <v>52</v>
      </c>
      <c r="B59" s="113" t="s">
        <v>198</v>
      </c>
      <c r="C59" s="23" t="s">
        <v>199</v>
      </c>
      <c r="D59" s="24">
        <v>60478</v>
      </c>
      <c r="E59" s="24">
        <v>50265</v>
      </c>
      <c r="F59" s="119">
        <v>-0.02</v>
      </c>
      <c r="G59" s="24">
        <v>4818</v>
      </c>
      <c r="H59" s="184">
        <v>-0.41</v>
      </c>
      <c r="I59" s="25">
        <f t="shared" si="0"/>
        <v>0.07966533284830847</v>
      </c>
      <c r="J59" s="26">
        <f t="shared" si="1"/>
        <v>0.09585198448224411</v>
      </c>
    </row>
    <row r="60" spans="1:10" ht="12.75">
      <c r="A60" s="117">
        <v>53</v>
      </c>
      <c r="B60" s="114" t="s">
        <v>143</v>
      </c>
      <c r="C60" s="104" t="s">
        <v>382</v>
      </c>
      <c r="D60" s="105">
        <v>60234</v>
      </c>
      <c r="E60" s="105">
        <v>7665</v>
      </c>
      <c r="F60" s="120">
        <v>0.2</v>
      </c>
      <c r="G60" s="105">
        <v>1600</v>
      </c>
      <c r="H60" s="121">
        <v>0.63</v>
      </c>
      <c r="I60" s="106">
        <f t="shared" si="0"/>
        <v>0.026563070690971878</v>
      </c>
      <c r="J60" s="107">
        <f t="shared" si="1"/>
        <v>0.20874103065883887</v>
      </c>
    </row>
    <row r="61" spans="1:10" ht="12.75">
      <c r="A61" s="116">
        <v>54</v>
      </c>
      <c r="B61" s="113" t="s">
        <v>144</v>
      </c>
      <c r="C61" s="23" t="s">
        <v>414</v>
      </c>
      <c r="D61" s="24">
        <v>59935</v>
      </c>
      <c r="E61" s="24">
        <v>56314</v>
      </c>
      <c r="F61" s="119">
        <v>0.11</v>
      </c>
      <c r="G61" s="24">
        <v>-25789</v>
      </c>
      <c r="H61" s="184" t="s">
        <v>118</v>
      </c>
      <c r="I61" s="25">
        <f t="shared" si="0"/>
        <v>-0.43028280637357136</v>
      </c>
      <c r="J61" s="26">
        <f t="shared" si="1"/>
        <v>-0.4579500657030223</v>
      </c>
    </row>
    <row r="62" spans="1:10" ht="12.75">
      <c r="A62" s="117">
        <v>55</v>
      </c>
      <c r="B62" s="114" t="s">
        <v>205</v>
      </c>
      <c r="C62" s="104" t="s">
        <v>206</v>
      </c>
      <c r="D62" s="105">
        <v>59540</v>
      </c>
      <c r="E62" s="105">
        <v>29801</v>
      </c>
      <c r="F62" s="120">
        <v>-0.09</v>
      </c>
      <c r="G62" s="105">
        <v>-5850</v>
      </c>
      <c r="H62" s="121" t="s">
        <v>118</v>
      </c>
      <c r="I62" s="106">
        <f t="shared" si="0"/>
        <v>-0.0982532751091703</v>
      </c>
      <c r="J62" s="107">
        <f t="shared" si="1"/>
        <v>-0.19630213751216402</v>
      </c>
    </row>
    <row r="63" spans="1:10" ht="12.75">
      <c r="A63" s="116">
        <v>56</v>
      </c>
      <c r="B63" s="113" t="s">
        <v>197</v>
      </c>
      <c r="C63" s="23" t="s">
        <v>382</v>
      </c>
      <c r="D63" s="24">
        <v>58790</v>
      </c>
      <c r="E63" s="24">
        <v>23807</v>
      </c>
      <c r="F63" s="119">
        <v>0.05</v>
      </c>
      <c r="G63" s="24">
        <v>2671</v>
      </c>
      <c r="H63" s="184">
        <v>1.04</v>
      </c>
      <c r="I63" s="25">
        <f t="shared" si="0"/>
        <v>0.04543289675114815</v>
      </c>
      <c r="J63" s="26">
        <f t="shared" si="1"/>
        <v>0.11219389255261057</v>
      </c>
    </row>
    <row r="64" spans="1:10" ht="12.75">
      <c r="A64" s="117">
        <v>57</v>
      </c>
      <c r="B64" s="114" t="s">
        <v>145</v>
      </c>
      <c r="C64" s="104" t="s">
        <v>382</v>
      </c>
      <c r="D64" s="105">
        <v>56789</v>
      </c>
      <c r="E64" s="105">
        <v>14584</v>
      </c>
      <c r="F64" s="120">
        <v>0.04</v>
      </c>
      <c r="G64" s="105">
        <v>4447</v>
      </c>
      <c r="H64" s="121">
        <v>0.95</v>
      </c>
      <c r="I64" s="106">
        <f t="shared" si="0"/>
        <v>0.07830741869023931</v>
      </c>
      <c r="J64" s="107">
        <f t="shared" si="1"/>
        <v>0.3049232035106966</v>
      </c>
    </row>
    <row r="65" spans="1:10" ht="12.75">
      <c r="A65" s="116">
        <v>58</v>
      </c>
      <c r="B65" s="113" t="s">
        <v>146</v>
      </c>
      <c r="C65" s="23" t="s">
        <v>382</v>
      </c>
      <c r="D65" s="24">
        <v>56699</v>
      </c>
      <c r="E65" s="24">
        <v>23591</v>
      </c>
      <c r="F65" s="119">
        <v>0.05</v>
      </c>
      <c r="G65" s="24">
        <v>3560</v>
      </c>
      <c r="H65" s="184">
        <v>1.21</v>
      </c>
      <c r="I65" s="25">
        <f t="shared" si="0"/>
        <v>0.06278770348683398</v>
      </c>
      <c r="J65" s="26">
        <f t="shared" si="1"/>
        <v>0.15090500614641178</v>
      </c>
    </row>
    <row r="66" spans="1:10" ht="12.75">
      <c r="A66" s="117">
        <v>59</v>
      </c>
      <c r="B66" s="114" t="s">
        <v>147</v>
      </c>
      <c r="C66" s="104" t="s">
        <v>148</v>
      </c>
      <c r="D66" s="105">
        <v>55843</v>
      </c>
      <c r="E66" s="105">
        <v>50216</v>
      </c>
      <c r="F66" s="120">
        <v>0.28</v>
      </c>
      <c r="G66" s="105">
        <v>5946</v>
      </c>
      <c r="H66" s="121">
        <v>1.31</v>
      </c>
      <c r="I66" s="106">
        <f t="shared" si="0"/>
        <v>0.10647708754902137</v>
      </c>
      <c r="J66" s="107">
        <f t="shared" si="1"/>
        <v>0.11840847538633105</v>
      </c>
    </row>
    <row r="67" spans="1:10" ht="12.75">
      <c r="A67" s="116">
        <v>60</v>
      </c>
      <c r="B67" s="113" t="s">
        <v>149</v>
      </c>
      <c r="C67" s="23" t="s">
        <v>382</v>
      </c>
      <c r="D67" s="24">
        <v>55565</v>
      </c>
      <c r="E67" s="24">
        <v>16332</v>
      </c>
      <c r="F67" s="119">
        <v>0.02</v>
      </c>
      <c r="G67" s="24">
        <v>1974</v>
      </c>
      <c r="H67" s="184">
        <v>0.38</v>
      </c>
      <c r="I67" s="25">
        <f t="shared" si="0"/>
        <v>0.03552596058670026</v>
      </c>
      <c r="J67" s="26">
        <f t="shared" si="1"/>
        <v>0.12086700955180014</v>
      </c>
    </row>
    <row r="68" spans="1:10" ht="12.75">
      <c r="A68" s="117">
        <v>61</v>
      </c>
      <c r="B68" s="114" t="s">
        <v>150</v>
      </c>
      <c r="C68" s="104" t="s">
        <v>386</v>
      </c>
      <c r="D68" s="105">
        <v>55458</v>
      </c>
      <c r="E68" s="105">
        <v>50630</v>
      </c>
      <c r="F68" s="120">
        <v>-0.06</v>
      </c>
      <c r="G68" s="105">
        <v>2233</v>
      </c>
      <c r="H68" s="121">
        <v>0.16</v>
      </c>
      <c r="I68" s="106">
        <f t="shared" si="0"/>
        <v>0.040264704821666844</v>
      </c>
      <c r="J68" s="107">
        <f t="shared" si="1"/>
        <v>0.044104285996444795</v>
      </c>
    </row>
    <row r="69" spans="1:10" ht="12.75">
      <c r="A69" s="116">
        <v>62</v>
      </c>
      <c r="B69" s="113" t="s">
        <v>91</v>
      </c>
      <c r="C69" s="23" t="s">
        <v>92</v>
      </c>
      <c r="D69" s="24">
        <v>55357</v>
      </c>
      <c r="E69" s="24">
        <v>48910</v>
      </c>
      <c r="F69" s="119">
        <v>0.08</v>
      </c>
      <c r="G69" s="24">
        <v>-16109</v>
      </c>
      <c r="H69" s="184" t="s">
        <v>118</v>
      </c>
      <c r="I69" s="25">
        <f t="shared" si="0"/>
        <v>-0.29100204129559043</v>
      </c>
      <c r="J69" s="26">
        <f t="shared" si="1"/>
        <v>-0.3293600490697199</v>
      </c>
    </row>
    <row r="70" spans="1:10" ht="12.75">
      <c r="A70" s="117">
        <v>63</v>
      </c>
      <c r="B70" s="114" t="s">
        <v>234</v>
      </c>
      <c r="C70" s="104" t="s">
        <v>414</v>
      </c>
      <c r="D70" s="105">
        <v>55153</v>
      </c>
      <c r="E70" s="105">
        <v>88124</v>
      </c>
      <c r="F70" s="120">
        <v>-0.03</v>
      </c>
      <c r="G70" s="105">
        <v>2724</v>
      </c>
      <c r="H70" s="121">
        <v>0.24</v>
      </c>
      <c r="I70" s="106">
        <f t="shared" si="0"/>
        <v>0.04938987906369554</v>
      </c>
      <c r="J70" s="107">
        <f t="shared" si="1"/>
        <v>0.030910989060868775</v>
      </c>
    </row>
    <row r="71" spans="1:10" ht="12.75">
      <c r="A71" s="116">
        <v>64</v>
      </c>
      <c r="B71" s="113" t="s">
        <v>194</v>
      </c>
      <c r="C71" s="23" t="s">
        <v>382</v>
      </c>
      <c r="D71" s="24">
        <v>52967</v>
      </c>
      <c r="E71" s="24">
        <v>32242</v>
      </c>
      <c r="F71" s="119">
        <v>-0.26</v>
      </c>
      <c r="G71" s="24">
        <v>2988</v>
      </c>
      <c r="H71" s="184">
        <v>-0.16</v>
      </c>
      <c r="I71" s="25">
        <f t="shared" si="0"/>
        <v>0.056412483244284176</v>
      </c>
      <c r="J71" s="26">
        <f t="shared" si="1"/>
        <v>0.09267415172756033</v>
      </c>
    </row>
    <row r="72" spans="1:10" ht="12.75">
      <c r="A72" s="117">
        <v>65</v>
      </c>
      <c r="B72" s="114" t="s">
        <v>151</v>
      </c>
      <c r="C72" s="104" t="s">
        <v>382</v>
      </c>
      <c r="D72" s="105">
        <v>51450</v>
      </c>
      <c r="E72" s="105">
        <v>29723</v>
      </c>
      <c r="F72" s="120">
        <v>0.02</v>
      </c>
      <c r="G72" s="105">
        <v>3394</v>
      </c>
      <c r="H72" s="121">
        <v>0.8</v>
      </c>
      <c r="I72" s="106">
        <f aca="true" t="shared" si="2" ref="I72:I107">G72/D72</f>
        <v>0.06596695821185618</v>
      </c>
      <c r="J72" s="107">
        <f aca="true" t="shared" si="3" ref="J72:J107">G72/E72</f>
        <v>0.11418766611714834</v>
      </c>
    </row>
    <row r="73" spans="1:10" ht="12.75">
      <c r="A73" s="116">
        <v>66</v>
      </c>
      <c r="B73" s="113" t="s">
        <v>152</v>
      </c>
      <c r="C73" s="23" t="s">
        <v>153</v>
      </c>
      <c r="D73" s="24">
        <v>50571</v>
      </c>
      <c r="E73" s="24">
        <v>14630</v>
      </c>
      <c r="F73" s="119">
        <v>0.28</v>
      </c>
      <c r="G73" s="24">
        <v>3726</v>
      </c>
      <c r="H73" s="184">
        <v>0.17</v>
      </c>
      <c r="I73" s="25">
        <f t="shared" si="2"/>
        <v>0.07367859049652963</v>
      </c>
      <c r="J73" s="26">
        <f t="shared" si="3"/>
        <v>0.25468215994531784</v>
      </c>
    </row>
    <row r="74" spans="1:10" ht="12.75">
      <c r="A74" s="117">
        <v>67</v>
      </c>
      <c r="B74" s="114" t="s">
        <v>154</v>
      </c>
      <c r="C74" s="104" t="s">
        <v>382</v>
      </c>
      <c r="D74" s="105">
        <v>49851</v>
      </c>
      <c r="E74" s="105">
        <v>28253</v>
      </c>
      <c r="F74" s="120">
        <v>-0.27</v>
      </c>
      <c r="G74" s="105">
        <v>2475</v>
      </c>
      <c r="H74" s="121">
        <v>3.63</v>
      </c>
      <c r="I74" s="106">
        <f t="shared" si="2"/>
        <v>0.04964795089366312</v>
      </c>
      <c r="J74" s="107">
        <f t="shared" si="3"/>
        <v>0.08760131667433547</v>
      </c>
    </row>
    <row r="75" spans="1:10" ht="12.75">
      <c r="A75" s="116">
        <v>68</v>
      </c>
      <c r="B75" s="113" t="s">
        <v>155</v>
      </c>
      <c r="C75" s="23" t="s">
        <v>382</v>
      </c>
      <c r="D75" s="24">
        <v>49143</v>
      </c>
      <c r="E75" s="24">
        <v>18119</v>
      </c>
      <c r="F75" s="119">
        <v>0.01</v>
      </c>
      <c r="G75" s="24">
        <v>2066</v>
      </c>
      <c r="H75" s="184">
        <v>-0.57</v>
      </c>
      <c r="I75" s="25">
        <f t="shared" si="2"/>
        <v>0.04204057546344342</v>
      </c>
      <c r="J75" s="26">
        <f t="shared" si="3"/>
        <v>0.11402395275677465</v>
      </c>
    </row>
    <row r="76" spans="1:10" ht="12.75">
      <c r="A76" s="117">
        <v>69</v>
      </c>
      <c r="B76" s="114" t="s">
        <v>156</v>
      </c>
      <c r="C76" s="104" t="s">
        <v>392</v>
      </c>
      <c r="D76" s="105">
        <v>48412</v>
      </c>
      <c r="E76" s="105">
        <v>57477</v>
      </c>
      <c r="F76" s="120">
        <v>0.1</v>
      </c>
      <c r="G76" s="105">
        <v>4168</v>
      </c>
      <c r="H76" s="121">
        <v>0.33</v>
      </c>
      <c r="I76" s="106">
        <f t="shared" si="2"/>
        <v>0.0860943567710485</v>
      </c>
      <c r="J76" s="107">
        <f t="shared" si="3"/>
        <v>0.07251596290690189</v>
      </c>
    </row>
    <row r="77" spans="1:10" ht="12.75">
      <c r="A77" s="116">
        <v>70</v>
      </c>
      <c r="B77" s="113" t="s">
        <v>213</v>
      </c>
      <c r="C77" s="23" t="s">
        <v>400</v>
      </c>
      <c r="D77" s="24">
        <v>47677</v>
      </c>
      <c r="E77" s="24">
        <v>28515</v>
      </c>
      <c r="F77" s="119">
        <v>-0.08</v>
      </c>
      <c r="G77" s="24">
        <v>3594</v>
      </c>
      <c r="H77" s="184">
        <v>-0.1</v>
      </c>
      <c r="I77" s="25">
        <f t="shared" si="2"/>
        <v>0.07538225978983577</v>
      </c>
      <c r="J77" s="26">
        <f t="shared" si="3"/>
        <v>0.12603892688058915</v>
      </c>
    </row>
    <row r="78" spans="1:10" ht="12.75">
      <c r="A78" s="117">
        <v>71</v>
      </c>
      <c r="B78" s="114" t="s">
        <v>157</v>
      </c>
      <c r="C78" s="104" t="s">
        <v>92</v>
      </c>
      <c r="D78" s="105">
        <v>47001</v>
      </c>
      <c r="E78" s="105">
        <v>14987</v>
      </c>
      <c r="F78" s="120">
        <v>0.04</v>
      </c>
      <c r="G78" s="105">
        <v>1475</v>
      </c>
      <c r="H78" s="121">
        <v>0.18</v>
      </c>
      <c r="I78" s="106">
        <f t="shared" si="2"/>
        <v>0.03138231101465926</v>
      </c>
      <c r="J78" s="107">
        <f t="shared" si="3"/>
        <v>0.09841862947888169</v>
      </c>
    </row>
    <row r="79" spans="1:10" ht="12.75">
      <c r="A79" s="116">
        <v>72</v>
      </c>
      <c r="B79" s="113" t="s">
        <v>99</v>
      </c>
      <c r="C79" s="23" t="s">
        <v>382</v>
      </c>
      <c r="D79" s="24">
        <v>46540</v>
      </c>
      <c r="E79" s="24">
        <v>22440</v>
      </c>
      <c r="F79" s="119">
        <v>-0.07</v>
      </c>
      <c r="G79" s="24">
        <v>2708</v>
      </c>
      <c r="H79" s="184">
        <v>0.05</v>
      </c>
      <c r="I79" s="25">
        <f t="shared" si="2"/>
        <v>0.05818650623119897</v>
      </c>
      <c r="J79" s="26">
        <f t="shared" si="3"/>
        <v>0.12067736185383245</v>
      </c>
    </row>
    <row r="80" spans="1:10" ht="12.75">
      <c r="A80" s="117">
        <v>73</v>
      </c>
      <c r="B80" s="114" t="s">
        <v>221</v>
      </c>
      <c r="C80" s="104" t="s">
        <v>382</v>
      </c>
      <c r="D80" s="105">
        <v>45791</v>
      </c>
      <c r="E80" s="105">
        <v>22171</v>
      </c>
      <c r="F80" s="120">
        <v>-0.1</v>
      </c>
      <c r="G80" s="105">
        <v>3295</v>
      </c>
      <c r="H80" s="121">
        <v>0.25</v>
      </c>
      <c r="I80" s="106">
        <f t="shared" si="2"/>
        <v>0.07195737153589134</v>
      </c>
      <c r="J80" s="107">
        <f t="shared" si="3"/>
        <v>0.14861756348383023</v>
      </c>
    </row>
    <row r="81" spans="1:10" ht="12.75">
      <c r="A81" s="116">
        <v>74</v>
      </c>
      <c r="B81" s="113" t="s">
        <v>158</v>
      </c>
      <c r="C81" s="23" t="s">
        <v>382</v>
      </c>
      <c r="D81" s="24">
        <v>45755</v>
      </c>
      <c r="E81" s="24">
        <v>15422</v>
      </c>
      <c r="F81" s="119">
        <v>-0.06</v>
      </c>
      <c r="G81" s="24">
        <v>3326</v>
      </c>
      <c r="H81" s="184">
        <v>0.95</v>
      </c>
      <c r="I81" s="25">
        <f t="shared" si="2"/>
        <v>0.07269150912468583</v>
      </c>
      <c r="J81" s="26">
        <f t="shared" si="3"/>
        <v>0.2156659317857606</v>
      </c>
    </row>
    <row r="82" spans="1:10" ht="12.75">
      <c r="A82" s="117">
        <v>75</v>
      </c>
      <c r="B82" s="114" t="s">
        <v>159</v>
      </c>
      <c r="C82" s="104" t="s">
        <v>92</v>
      </c>
      <c r="D82" s="105">
        <v>44682</v>
      </c>
      <c r="E82" s="105">
        <v>17920</v>
      </c>
      <c r="F82" s="120">
        <v>0.13</v>
      </c>
      <c r="G82" s="105">
        <v>664</v>
      </c>
      <c r="H82" s="121" t="s">
        <v>118</v>
      </c>
      <c r="I82" s="106">
        <f t="shared" si="2"/>
        <v>0.014860570252003043</v>
      </c>
      <c r="J82" s="107">
        <f t="shared" si="3"/>
        <v>0.03705357142857143</v>
      </c>
    </row>
    <row r="83" spans="1:10" ht="12.75">
      <c r="A83" s="116">
        <v>76</v>
      </c>
      <c r="B83" s="113" t="s">
        <v>160</v>
      </c>
      <c r="C83" s="23" t="s">
        <v>92</v>
      </c>
      <c r="D83" s="24">
        <v>44651</v>
      </c>
      <c r="E83" s="24">
        <v>47668</v>
      </c>
      <c r="F83" s="119">
        <v>-0.17</v>
      </c>
      <c r="G83" s="24">
        <v>3456</v>
      </c>
      <c r="H83" s="184">
        <v>-0.18</v>
      </c>
      <c r="I83" s="25">
        <f t="shared" si="2"/>
        <v>0.07740028218852882</v>
      </c>
      <c r="J83" s="26">
        <f t="shared" si="3"/>
        <v>0.07250146849039188</v>
      </c>
    </row>
    <row r="84" spans="1:10" ht="12.75">
      <c r="A84" s="117">
        <v>77</v>
      </c>
      <c r="B84" s="114" t="s">
        <v>411</v>
      </c>
      <c r="C84" s="104" t="s">
        <v>382</v>
      </c>
      <c r="D84" s="105">
        <v>44440</v>
      </c>
      <c r="E84" s="105">
        <v>24006</v>
      </c>
      <c r="F84" s="120">
        <v>-0.03</v>
      </c>
      <c r="G84" s="105">
        <v>-1103</v>
      </c>
      <c r="H84" s="121" t="s">
        <v>118</v>
      </c>
      <c r="I84" s="106">
        <f t="shared" si="2"/>
        <v>-0.02481998199819982</v>
      </c>
      <c r="J84" s="107">
        <f t="shared" si="3"/>
        <v>-0.04594684662167792</v>
      </c>
    </row>
    <row r="85" spans="1:10" ht="12.75">
      <c r="A85" s="116">
        <v>78</v>
      </c>
      <c r="B85" s="113" t="s">
        <v>161</v>
      </c>
      <c r="C85" s="23" t="s">
        <v>382</v>
      </c>
      <c r="D85" s="24">
        <v>43002</v>
      </c>
      <c r="E85" s="24">
        <v>13566</v>
      </c>
      <c r="F85" s="119">
        <v>0.05</v>
      </c>
      <c r="G85" s="24">
        <v>1934</v>
      </c>
      <c r="H85" s="184">
        <v>0.13</v>
      </c>
      <c r="I85" s="25">
        <f t="shared" si="2"/>
        <v>0.04497465234175155</v>
      </c>
      <c r="J85" s="26">
        <f t="shared" si="3"/>
        <v>0.142562288073124</v>
      </c>
    </row>
    <row r="86" spans="1:10" ht="12.75">
      <c r="A86" s="117">
        <v>79</v>
      </c>
      <c r="B86" s="114" t="s">
        <v>162</v>
      </c>
      <c r="C86" s="104" t="s">
        <v>382</v>
      </c>
      <c r="D86" s="105">
        <v>42695</v>
      </c>
      <c r="E86" s="105">
        <v>26491</v>
      </c>
      <c r="F86" s="120">
        <v>0.2</v>
      </c>
      <c r="G86" s="105">
        <v>1471</v>
      </c>
      <c r="H86" s="121">
        <v>0.44</v>
      </c>
      <c r="I86" s="106">
        <f t="shared" si="2"/>
        <v>0.034453683101065696</v>
      </c>
      <c r="J86" s="107">
        <f t="shared" si="3"/>
        <v>0.055528292627684876</v>
      </c>
    </row>
    <row r="87" spans="1:10" ht="12.75">
      <c r="A87" s="116">
        <v>80</v>
      </c>
      <c r="B87" s="113" t="s">
        <v>163</v>
      </c>
      <c r="C87" s="23" t="s">
        <v>164</v>
      </c>
      <c r="D87" s="24">
        <v>42465</v>
      </c>
      <c r="E87" s="24">
        <v>17506</v>
      </c>
      <c r="F87" s="119">
        <v>0.15</v>
      </c>
      <c r="G87" s="24">
        <v>1920</v>
      </c>
      <c r="H87" s="184">
        <v>0.03</v>
      </c>
      <c r="I87" s="25">
        <f t="shared" si="2"/>
        <v>0.04521370540445072</v>
      </c>
      <c r="J87" s="26">
        <f t="shared" si="3"/>
        <v>0.10967668228036102</v>
      </c>
    </row>
    <row r="88" spans="1:10" ht="12.75">
      <c r="A88" s="117">
        <v>81</v>
      </c>
      <c r="B88" s="114" t="s">
        <v>165</v>
      </c>
      <c r="C88" s="104" t="s">
        <v>400</v>
      </c>
      <c r="D88" s="105">
        <v>41937</v>
      </c>
      <c r="E88" s="105">
        <v>32700</v>
      </c>
      <c r="F88" s="120">
        <v>0.05</v>
      </c>
      <c r="G88" s="105">
        <v>3088</v>
      </c>
      <c r="H88" s="121">
        <v>0.31</v>
      </c>
      <c r="I88" s="106">
        <f t="shared" si="2"/>
        <v>0.0736342609151823</v>
      </c>
      <c r="J88" s="107">
        <f t="shared" si="3"/>
        <v>0.094434250764526</v>
      </c>
    </row>
    <row r="89" spans="1:10" ht="12.75">
      <c r="A89" s="116">
        <v>82</v>
      </c>
      <c r="B89" s="113" t="s">
        <v>166</v>
      </c>
      <c r="C89" s="23" t="s">
        <v>392</v>
      </c>
      <c r="D89" s="24">
        <v>41841</v>
      </c>
      <c r="E89" s="24">
        <v>24748</v>
      </c>
      <c r="F89" s="119">
        <v>0.01</v>
      </c>
      <c r="G89" s="24">
        <v>1605</v>
      </c>
      <c r="H89" s="184">
        <v>0.16</v>
      </c>
      <c r="I89" s="25">
        <f t="shared" si="2"/>
        <v>0.03835950383595038</v>
      </c>
      <c r="J89" s="26">
        <f t="shared" si="3"/>
        <v>0.06485372555358009</v>
      </c>
    </row>
    <row r="90" spans="1:10" ht="12.75">
      <c r="A90" s="117">
        <v>83</v>
      </c>
      <c r="B90" s="114" t="s">
        <v>87</v>
      </c>
      <c r="C90" s="104" t="s">
        <v>382</v>
      </c>
      <c r="D90" s="105">
        <v>41839</v>
      </c>
      <c r="E90" s="105">
        <v>25329</v>
      </c>
      <c r="F90" s="120">
        <v>0.01</v>
      </c>
      <c r="G90" s="105">
        <v>1236</v>
      </c>
      <c r="H90" s="121">
        <v>9.3</v>
      </c>
      <c r="I90" s="106">
        <f t="shared" si="2"/>
        <v>0.029541815052941036</v>
      </c>
      <c r="J90" s="107">
        <f t="shared" si="3"/>
        <v>0.04879782067985313</v>
      </c>
    </row>
    <row r="91" spans="1:10" ht="12.75">
      <c r="A91" s="116">
        <v>84</v>
      </c>
      <c r="B91" s="113" t="s">
        <v>167</v>
      </c>
      <c r="C91" s="23" t="s">
        <v>62</v>
      </c>
      <c r="D91" s="24">
        <v>41825</v>
      </c>
      <c r="E91" s="24">
        <v>12141</v>
      </c>
      <c r="F91" s="119">
        <v>0.04</v>
      </c>
      <c r="G91" s="24">
        <v>1926</v>
      </c>
      <c r="H91" s="184">
        <v>-0.06</v>
      </c>
      <c r="I91" s="25">
        <f t="shared" si="2"/>
        <v>0.046049013747758515</v>
      </c>
      <c r="J91" s="26">
        <f t="shared" si="3"/>
        <v>0.1586360266864344</v>
      </c>
    </row>
    <row r="92" spans="1:10" ht="12.75">
      <c r="A92" s="117">
        <v>85</v>
      </c>
      <c r="B92" s="114" t="s">
        <v>168</v>
      </c>
      <c r="C92" s="104" t="s">
        <v>382</v>
      </c>
      <c r="D92" s="105">
        <v>41554</v>
      </c>
      <c r="E92" s="105">
        <v>22854</v>
      </c>
      <c r="F92" s="120">
        <v>-0.27</v>
      </c>
      <c r="G92" s="105">
        <v>2114</v>
      </c>
      <c r="H92" s="121">
        <v>-0.08</v>
      </c>
      <c r="I92" s="106">
        <f t="shared" si="2"/>
        <v>0.05087356211195072</v>
      </c>
      <c r="J92" s="107">
        <f t="shared" si="3"/>
        <v>0.09250021878008226</v>
      </c>
    </row>
    <row r="93" spans="1:10" ht="12.75">
      <c r="A93" s="116">
        <v>86</v>
      </c>
      <c r="B93" s="113" t="s">
        <v>169</v>
      </c>
      <c r="C93" s="23" t="s">
        <v>382</v>
      </c>
      <c r="D93" s="24">
        <v>41243</v>
      </c>
      <c r="E93" s="24">
        <v>8383</v>
      </c>
      <c r="F93" s="119">
        <v>0.02</v>
      </c>
      <c r="G93" s="24">
        <v>-344</v>
      </c>
      <c r="H93" s="184" t="s">
        <v>118</v>
      </c>
      <c r="I93" s="25">
        <f t="shared" si="2"/>
        <v>-0.008340809349465364</v>
      </c>
      <c r="J93" s="26">
        <f t="shared" si="3"/>
        <v>-0.04103542884408923</v>
      </c>
    </row>
    <row r="94" spans="1:10" ht="12.75">
      <c r="A94" s="117">
        <v>87</v>
      </c>
      <c r="B94" s="114" t="s">
        <v>170</v>
      </c>
      <c r="C94" s="104" t="s">
        <v>92</v>
      </c>
      <c r="D94" s="105">
        <v>41183</v>
      </c>
      <c r="E94" s="105">
        <v>7812</v>
      </c>
      <c r="F94" s="120">
        <v>0.15</v>
      </c>
      <c r="G94" s="105">
        <v>1845</v>
      </c>
      <c r="H94" s="121">
        <v>0.11</v>
      </c>
      <c r="I94" s="106">
        <f t="shared" si="2"/>
        <v>0.0448000388509822</v>
      </c>
      <c r="J94" s="107">
        <f t="shared" si="3"/>
        <v>0.23617511520737328</v>
      </c>
    </row>
    <row r="95" spans="1:10" ht="12.75">
      <c r="A95" s="116">
        <v>88</v>
      </c>
      <c r="B95" s="113" t="s">
        <v>232</v>
      </c>
      <c r="C95" s="23" t="s">
        <v>171</v>
      </c>
      <c r="D95" s="24">
        <v>41061</v>
      </c>
      <c r="E95" s="24">
        <v>35590</v>
      </c>
      <c r="F95" s="119">
        <v>0.05</v>
      </c>
      <c r="G95" s="24">
        <v>-9180</v>
      </c>
      <c r="H95" s="184" t="s">
        <v>118</v>
      </c>
      <c r="I95" s="25">
        <f t="shared" si="2"/>
        <v>-0.22356981076934318</v>
      </c>
      <c r="J95" s="26">
        <f t="shared" si="3"/>
        <v>-0.2579376229277887</v>
      </c>
    </row>
    <row r="96" spans="1:10" ht="12.75">
      <c r="A96" s="117">
        <v>89</v>
      </c>
      <c r="B96" s="114" t="s">
        <v>172</v>
      </c>
      <c r="C96" s="104" t="s">
        <v>62</v>
      </c>
      <c r="D96" s="105">
        <v>40865</v>
      </c>
      <c r="E96" s="105">
        <v>16801</v>
      </c>
      <c r="F96" s="120">
        <v>0.03</v>
      </c>
      <c r="G96" s="105">
        <v>1015</v>
      </c>
      <c r="H96" s="121" t="s">
        <v>118</v>
      </c>
      <c r="I96" s="106">
        <f t="shared" si="2"/>
        <v>0.024837880827113665</v>
      </c>
      <c r="J96" s="107">
        <f t="shared" si="3"/>
        <v>0.06041307065055652</v>
      </c>
    </row>
    <row r="97" spans="1:10" ht="12.75">
      <c r="A97" s="116">
        <v>90</v>
      </c>
      <c r="B97" s="113" t="s">
        <v>83</v>
      </c>
      <c r="C97" s="23" t="s">
        <v>206</v>
      </c>
      <c r="D97" s="24">
        <v>40693</v>
      </c>
      <c r="E97" s="24">
        <v>30225</v>
      </c>
      <c r="F97" s="119">
        <v>-0.18</v>
      </c>
      <c r="G97" s="24">
        <v>2357</v>
      </c>
      <c r="H97" s="184">
        <v>-0.1</v>
      </c>
      <c r="I97" s="25">
        <f t="shared" si="2"/>
        <v>0.057921509841987566</v>
      </c>
      <c r="J97" s="26">
        <f t="shared" si="3"/>
        <v>0.07798180314309347</v>
      </c>
    </row>
    <row r="98" spans="1:10" ht="12.75">
      <c r="A98" s="117">
        <v>91</v>
      </c>
      <c r="B98" s="114" t="s">
        <v>173</v>
      </c>
      <c r="C98" s="104" t="s">
        <v>382</v>
      </c>
      <c r="D98" s="105">
        <v>40506</v>
      </c>
      <c r="E98" s="105">
        <v>2719</v>
      </c>
      <c r="F98" s="120">
        <v>0.23</v>
      </c>
      <c r="G98" s="105">
        <v>64</v>
      </c>
      <c r="H98" s="121">
        <v>-0.58</v>
      </c>
      <c r="I98" s="106">
        <f t="shared" si="2"/>
        <v>0.0015800128376043056</v>
      </c>
      <c r="J98" s="107">
        <f t="shared" si="3"/>
        <v>0.023538065465244576</v>
      </c>
    </row>
    <row r="99" spans="1:10" ht="12.75">
      <c r="A99" s="116">
        <v>92</v>
      </c>
      <c r="B99" s="113" t="s">
        <v>174</v>
      </c>
      <c r="C99" s="23" t="s">
        <v>392</v>
      </c>
      <c r="D99" s="24">
        <v>39590</v>
      </c>
      <c r="E99" s="24">
        <v>67097</v>
      </c>
      <c r="F99" s="119">
        <v>0.08</v>
      </c>
      <c r="G99" s="24">
        <v>3591</v>
      </c>
      <c r="H99" s="184">
        <v>0.18</v>
      </c>
      <c r="I99" s="25">
        <f t="shared" si="2"/>
        <v>0.09070472341500378</v>
      </c>
      <c r="J99" s="26">
        <f t="shared" si="3"/>
        <v>0.053519531424653856</v>
      </c>
    </row>
    <row r="100" spans="1:10" ht="12.75">
      <c r="A100" s="117">
        <v>93</v>
      </c>
      <c r="B100" s="114" t="s">
        <v>175</v>
      </c>
      <c r="C100" s="104" t="s">
        <v>176</v>
      </c>
      <c r="D100" s="105">
        <v>39552</v>
      </c>
      <c r="E100" s="105">
        <v>4684</v>
      </c>
      <c r="F100" s="120">
        <v>0.29</v>
      </c>
      <c r="G100" s="105">
        <v>624</v>
      </c>
      <c r="H100" s="121">
        <v>0.49</v>
      </c>
      <c r="I100" s="106">
        <f t="shared" si="2"/>
        <v>0.015776699029126214</v>
      </c>
      <c r="J100" s="107">
        <f t="shared" si="3"/>
        <v>0.1332194705380017</v>
      </c>
    </row>
    <row r="101" spans="1:10" ht="12.75">
      <c r="A101" s="116">
        <v>94</v>
      </c>
      <c r="B101" s="113" t="s">
        <v>108</v>
      </c>
      <c r="C101" s="23" t="s">
        <v>184</v>
      </c>
      <c r="D101" s="24">
        <v>38997</v>
      </c>
      <c r="E101" s="24">
        <v>94582</v>
      </c>
      <c r="F101" s="119">
        <v>0</v>
      </c>
      <c r="G101" s="24">
        <v>4698</v>
      </c>
      <c r="H101" s="184">
        <v>-0.02</v>
      </c>
      <c r="I101" s="25">
        <f t="shared" si="2"/>
        <v>0.1204708054465728</v>
      </c>
      <c r="J101" s="26">
        <f t="shared" si="3"/>
        <v>0.04967118479203231</v>
      </c>
    </row>
    <row r="102" spans="1:10" ht="12.75">
      <c r="A102" s="117">
        <v>95</v>
      </c>
      <c r="B102" s="114" t="s">
        <v>177</v>
      </c>
      <c r="C102" s="104" t="s">
        <v>92</v>
      </c>
      <c r="D102" s="105">
        <v>38845</v>
      </c>
      <c r="E102" s="105">
        <v>21630</v>
      </c>
      <c r="F102" s="120">
        <v>-0.1</v>
      </c>
      <c r="G102" s="105">
        <v>2198</v>
      </c>
      <c r="H102" s="121">
        <v>0.39</v>
      </c>
      <c r="I102" s="106">
        <f t="shared" si="2"/>
        <v>0.056583858926502764</v>
      </c>
      <c r="J102" s="107">
        <f t="shared" si="3"/>
        <v>0.10161812297734628</v>
      </c>
    </row>
    <row r="103" spans="1:10" ht="12.75">
      <c r="A103" s="116">
        <v>96</v>
      </c>
      <c r="B103" s="113" t="s">
        <v>178</v>
      </c>
      <c r="C103" s="23" t="s">
        <v>414</v>
      </c>
      <c r="D103" s="24">
        <v>38588</v>
      </c>
      <c r="E103" s="24">
        <v>156898</v>
      </c>
      <c r="F103" s="119">
        <v>-0.02</v>
      </c>
      <c r="G103" s="24">
        <v>5115</v>
      </c>
      <c r="H103" s="184" t="s">
        <v>118</v>
      </c>
      <c r="I103" s="25">
        <f t="shared" si="2"/>
        <v>0.13255416191562144</v>
      </c>
      <c r="J103" s="26">
        <f t="shared" si="3"/>
        <v>0.0326007979706561</v>
      </c>
    </row>
    <row r="104" spans="1:10" ht="12.75">
      <c r="A104" s="117">
        <v>97</v>
      </c>
      <c r="B104" s="114" t="s">
        <v>98</v>
      </c>
      <c r="C104" s="104" t="s">
        <v>414</v>
      </c>
      <c r="D104" s="105">
        <v>37812</v>
      </c>
      <c r="E104" s="105">
        <v>7775</v>
      </c>
      <c r="F104" s="120">
        <v>0.01</v>
      </c>
      <c r="G104" s="105">
        <v>527</v>
      </c>
      <c r="H104" s="121">
        <v>-0.13</v>
      </c>
      <c r="I104" s="106">
        <f t="shared" si="2"/>
        <v>0.013937374378504178</v>
      </c>
      <c r="J104" s="107">
        <f t="shared" si="3"/>
        <v>0.06778135048231511</v>
      </c>
    </row>
    <row r="105" spans="1:10" ht="12.75">
      <c r="A105" s="116">
        <v>98</v>
      </c>
      <c r="B105" s="113" t="s">
        <v>218</v>
      </c>
      <c r="C105" s="23" t="s">
        <v>199</v>
      </c>
      <c r="D105" s="24">
        <v>37790</v>
      </c>
      <c r="E105" s="24">
        <v>11398</v>
      </c>
      <c r="F105" s="119">
        <v>0.06</v>
      </c>
      <c r="G105" s="24">
        <v>1222</v>
      </c>
      <c r="H105" s="184">
        <v>0.23</v>
      </c>
      <c r="I105" s="25">
        <f t="shared" si="2"/>
        <v>0.03233659698332892</v>
      </c>
      <c r="J105" s="26">
        <f t="shared" si="3"/>
        <v>0.10721179154237585</v>
      </c>
    </row>
    <row r="106" spans="1:10" ht="12.75">
      <c r="A106" s="117">
        <v>99</v>
      </c>
      <c r="B106" s="114" t="s">
        <v>179</v>
      </c>
      <c r="C106" s="104" t="s">
        <v>382</v>
      </c>
      <c r="D106" s="105">
        <v>37743</v>
      </c>
      <c r="E106" s="105">
        <v>57224</v>
      </c>
      <c r="F106" s="120">
        <v>-0.14</v>
      </c>
      <c r="G106" s="105">
        <v>-295</v>
      </c>
      <c r="H106" s="121" t="s">
        <v>118</v>
      </c>
      <c r="I106" s="106">
        <f t="shared" si="2"/>
        <v>-0.007816018864425192</v>
      </c>
      <c r="J106" s="107">
        <f t="shared" si="3"/>
        <v>-0.005155179644904236</v>
      </c>
    </row>
    <row r="107" spans="1:10" ht="13.5" thickBot="1">
      <c r="A107" s="118">
        <v>100</v>
      </c>
      <c r="B107" s="115" t="s">
        <v>180</v>
      </c>
      <c r="C107" s="28" t="s">
        <v>382</v>
      </c>
      <c r="D107" s="29">
        <v>37548</v>
      </c>
      <c r="E107" s="29">
        <v>27980</v>
      </c>
      <c r="F107" s="122">
        <v>0.02</v>
      </c>
      <c r="G107" s="29">
        <v>2234</v>
      </c>
      <c r="H107" s="185">
        <v>0.15</v>
      </c>
      <c r="I107" s="30">
        <f t="shared" si="2"/>
        <v>0.059497176946841375</v>
      </c>
      <c r="J107" s="31">
        <f t="shared" si="3"/>
        <v>0.07984274481772695</v>
      </c>
    </row>
    <row r="108" spans="1:10" ht="12.75">
      <c r="A108" s="108"/>
      <c r="B108" s="109" t="s">
        <v>235</v>
      </c>
      <c r="C108" s="3"/>
      <c r="D108" s="110">
        <f>SUM(D8:D107)</f>
        <v>8193156</v>
      </c>
      <c r="E108" s="111">
        <f>SUM(E8:E107)</f>
        <v>4621767</v>
      </c>
      <c r="F108" s="12"/>
      <c r="G108" s="112">
        <f>SUM(G8:G107)</f>
        <v>227754</v>
      </c>
      <c r="H108" s="179"/>
      <c r="I108" s="1"/>
      <c r="J108" s="1"/>
    </row>
    <row r="128" ht="13.5" thickBot="1"/>
    <row r="129" spans="2:10" ht="13.5" thickBot="1">
      <c r="B129" s="213" t="s">
        <v>347</v>
      </c>
      <c r="C129" s="191" t="s">
        <v>375</v>
      </c>
      <c r="D129" s="192" t="s">
        <v>181</v>
      </c>
      <c r="E129" s="193" t="s">
        <v>182</v>
      </c>
      <c r="F129" s="192" t="s">
        <v>183</v>
      </c>
      <c r="G129" s="194" t="s">
        <v>182</v>
      </c>
      <c r="I129" s="1"/>
      <c r="J129" s="1"/>
    </row>
    <row r="130" spans="2:10" ht="12.75">
      <c r="B130" s="195" t="s">
        <v>240</v>
      </c>
      <c r="C130" s="156">
        <f>AVERAGE(D8:D107)</f>
        <v>81931.56</v>
      </c>
      <c r="D130" s="156">
        <f>AVERAGE(E8:E107)</f>
        <v>46217.67</v>
      </c>
      <c r="E130" s="157">
        <f>AVERAGE(F8:F107)</f>
        <v>0.033199999999999986</v>
      </c>
      <c r="F130" s="156">
        <f>AVERAGE(G8:G107)</f>
        <v>2277.54</v>
      </c>
      <c r="G130" s="196">
        <f>AVERAGE(H8:H107)</f>
        <v>0.51358024691358</v>
      </c>
      <c r="I130" s="1"/>
      <c r="J130" s="1"/>
    </row>
    <row r="131" spans="2:10" ht="12.75">
      <c r="B131" s="197" t="s">
        <v>241</v>
      </c>
      <c r="C131" s="156">
        <f>MEDIAN(D8:D107)</f>
        <v>61846</v>
      </c>
      <c r="D131" s="156">
        <f>MEDIAN(E8:E107)</f>
        <v>31378</v>
      </c>
      <c r="E131" s="157">
        <f>MEDIAN(F8:F107)</f>
        <v>0.03</v>
      </c>
      <c r="F131" s="156">
        <f>MEDIAN(G8:G107)</f>
        <v>2912</v>
      </c>
      <c r="G131" s="196">
        <f>MEDIAN(H8:H107)</f>
        <v>0.17</v>
      </c>
      <c r="I131" s="1"/>
      <c r="J131" s="123"/>
    </row>
    <row r="132" spans="2:10" ht="12.75">
      <c r="B132" s="197" t="s">
        <v>242</v>
      </c>
      <c r="C132" s="158">
        <f>STDEV(D8:D107)</f>
        <v>55692.998994092246</v>
      </c>
      <c r="D132" s="158">
        <f>STDEV(E8:E107)</f>
        <v>45993.46322901865</v>
      </c>
      <c r="E132" s="157">
        <f>STDEV(F8:F107)</f>
        <v>0.11872113152555051</v>
      </c>
      <c r="F132" s="158">
        <f>STDEV(G8:G107)</f>
        <v>7062.888689109257</v>
      </c>
      <c r="G132" s="196">
        <f>STDEV(H8:H107)</f>
        <v>1.5954860612380601</v>
      </c>
      <c r="I132" s="1"/>
      <c r="J132" s="1"/>
    </row>
    <row r="133" spans="2:10" ht="13.5" thickBot="1">
      <c r="B133" s="198" t="s">
        <v>243</v>
      </c>
      <c r="C133" s="199">
        <f>C132/C130</f>
        <v>0.6797502573378592</v>
      </c>
      <c r="D133" s="199">
        <f>D132/D130</f>
        <v>0.9951488949793152</v>
      </c>
      <c r="E133" s="200">
        <f>E132/E130</f>
        <v>3.5759376965527276</v>
      </c>
      <c r="F133" s="199">
        <f>F132/F130</f>
        <v>3.1011041251127343</v>
      </c>
      <c r="G133" s="201">
        <f>G132/G130</f>
        <v>3.1065954557760325</v>
      </c>
      <c r="I133" s="1"/>
      <c r="J133" s="1"/>
    </row>
    <row r="134" ht="13.5" thickBot="1">
      <c r="B134" s="1"/>
    </row>
    <row r="135" spans="2:10" ht="13.5" thickBot="1">
      <c r="B135" s="214" t="s">
        <v>82</v>
      </c>
      <c r="C135" s="202" t="s">
        <v>382</v>
      </c>
      <c r="D135" s="203" t="s">
        <v>392</v>
      </c>
      <c r="E135" s="203" t="s">
        <v>400</v>
      </c>
      <c r="F135" s="204" t="s">
        <v>414</v>
      </c>
      <c r="G135" s="204" t="s">
        <v>402</v>
      </c>
      <c r="H135" s="205" t="s">
        <v>184</v>
      </c>
      <c r="I135" s="202" t="s">
        <v>92</v>
      </c>
      <c r="J135" s="206" t="s">
        <v>245</v>
      </c>
    </row>
    <row r="136" spans="2:10" ht="12.75">
      <c r="B136" s="197" t="s">
        <v>246</v>
      </c>
      <c r="C136" s="159">
        <v>56</v>
      </c>
      <c r="D136" s="160">
        <v>6</v>
      </c>
      <c r="E136" s="161">
        <v>8</v>
      </c>
      <c r="F136" s="161">
        <v>4</v>
      </c>
      <c r="G136" s="162">
        <v>4</v>
      </c>
      <c r="H136" s="186">
        <v>3</v>
      </c>
      <c r="I136" s="163">
        <v>7</v>
      </c>
      <c r="J136" s="207">
        <v>12</v>
      </c>
    </row>
    <row r="137" spans="2:10" ht="12.75">
      <c r="B137" s="197" t="s">
        <v>235</v>
      </c>
      <c r="C137" s="164">
        <v>5276088</v>
      </c>
      <c r="D137" s="156">
        <v>427086</v>
      </c>
      <c r="E137" s="156">
        <v>755511</v>
      </c>
      <c r="F137" s="156">
        <v>191488</v>
      </c>
      <c r="G137" s="156">
        <v>328037</v>
      </c>
      <c r="H137" s="187">
        <v>248649</v>
      </c>
      <c r="I137" s="156">
        <v>377156</v>
      </c>
      <c r="J137" s="208">
        <v>589141</v>
      </c>
    </row>
    <row r="138" spans="2:10" ht="12.75">
      <c r="B138" s="197" t="s">
        <v>240</v>
      </c>
      <c r="C138" s="164">
        <v>94215.85714285714</v>
      </c>
      <c r="D138" s="156">
        <v>71181</v>
      </c>
      <c r="E138" s="156">
        <v>94438.875</v>
      </c>
      <c r="F138" s="156">
        <v>47872</v>
      </c>
      <c r="G138" s="156">
        <v>82009.25</v>
      </c>
      <c r="H138" s="187">
        <v>82883</v>
      </c>
      <c r="I138" s="156">
        <v>53879.42857142857</v>
      </c>
      <c r="J138" s="208">
        <v>46425.72727272727</v>
      </c>
    </row>
    <row r="139" spans="2:10" ht="12.75">
      <c r="B139" s="197" t="s">
        <v>241</v>
      </c>
      <c r="C139" s="164">
        <v>70423.5</v>
      </c>
      <c r="D139" s="156">
        <v>59230</v>
      </c>
      <c r="E139" s="156">
        <v>93309.5</v>
      </c>
      <c r="F139" s="156">
        <v>46870.5</v>
      </c>
      <c r="G139" s="156">
        <v>80217</v>
      </c>
      <c r="H139" s="187">
        <v>55458</v>
      </c>
      <c r="I139" s="156">
        <v>44682</v>
      </c>
      <c r="J139" s="208">
        <v>42145</v>
      </c>
    </row>
    <row r="140" spans="2:10" ht="12.75">
      <c r="B140" s="197" t="s">
        <v>242</v>
      </c>
      <c r="C140" s="165">
        <v>66166.59783041551</v>
      </c>
      <c r="D140" s="162">
        <v>35716.521835139545</v>
      </c>
      <c r="E140" s="162">
        <v>42575.58970462334</v>
      </c>
      <c r="F140" s="162">
        <v>11342.033709466159</v>
      </c>
      <c r="G140" s="162">
        <v>14655.16076051937</v>
      </c>
      <c r="H140" s="186">
        <v>62303.17143613156</v>
      </c>
      <c r="I140" s="158">
        <v>23326.19806038655</v>
      </c>
      <c r="J140" s="207">
        <v>12310.837416744454</v>
      </c>
    </row>
    <row r="141" spans="2:10" ht="13.5" thickBot="1">
      <c r="B141" s="198" t="s">
        <v>243</v>
      </c>
      <c r="C141" s="209">
        <v>0.7022872777147138</v>
      </c>
      <c r="D141" s="210">
        <v>0.5017704420440784</v>
      </c>
      <c r="E141" s="210">
        <v>0.4508269471086281</v>
      </c>
      <c r="F141" s="210">
        <v>0.23692416672514538</v>
      </c>
      <c r="G141" s="210">
        <v>0.17870131430929279</v>
      </c>
      <c r="H141" s="211">
        <v>0.7517002453595015</v>
      </c>
      <c r="I141" s="210">
        <v>0.4329332860214496</v>
      </c>
      <c r="J141" s="212">
        <v>0.26517274235521643</v>
      </c>
    </row>
    <row r="142" spans="2:8" ht="13.5" thickBot="1">
      <c r="B142" s="1"/>
      <c r="D142" s="131"/>
      <c r="E142" s="131"/>
      <c r="F142" s="132"/>
      <c r="G142" s="131"/>
      <c r="H142" s="188"/>
    </row>
    <row r="143" spans="2:10" ht="13.5" thickBot="1">
      <c r="B143" s="214" t="s">
        <v>247</v>
      </c>
      <c r="C143" s="202" t="s">
        <v>382</v>
      </c>
      <c r="D143" s="203" t="s">
        <v>392</v>
      </c>
      <c r="E143" s="203" t="s">
        <v>400</v>
      </c>
      <c r="F143" s="204" t="s">
        <v>414</v>
      </c>
      <c r="G143" s="204" t="s">
        <v>402</v>
      </c>
      <c r="H143" s="205" t="s">
        <v>184</v>
      </c>
      <c r="I143" s="204" t="s">
        <v>92</v>
      </c>
      <c r="J143" s="206" t="s">
        <v>245</v>
      </c>
    </row>
    <row r="144" spans="2:10" ht="12.75">
      <c r="B144" s="197" t="s">
        <v>248</v>
      </c>
      <c r="C144" s="163">
        <v>56</v>
      </c>
      <c r="D144" s="163">
        <v>6</v>
      </c>
      <c r="E144" s="162">
        <v>8</v>
      </c>
      <c r="F144" s="162">
        <v>4</v>
      </c>
      <c r="G144" s="162">
        <v>4</v>
      </c>
      <c r="H144" s="186">
        <v>3</v>
      </c>
      <c r="I144" s="163">
        <v>7</v>
      </c>
      <c r="J144" s="207">
        <v>12</v>
      </c>
    </row>
    <row r="145" spans="2:10" ht="12.75">
      <c r="B145" s="197" t="s">
        <v>240</v>
      </c>
      <c r="C145" s="157">
        <v>0.028372612707266025</v>
      </c>
      <c r="D145" s="157">
        <v>0.053461943819773046</v>
      </c>
      <c r="E145" s="157">
        <v>0.0318291706717051</v>
      </c>
      <c r="F145" s="157">
        <v>-0.058600347753937555</v>
      </c>
      <c r="G145" s="157">
        <v>0.028223185096145027</v>
      </c>
      <c r="H145" s="189">
        <v>0.07394029873687463</v>
      </c>
      <c r="I145" s="157">
        <v>-0.009424997151844904</v>
      </c>
      <c r="J145" s="196">
        <v>0.01711079056284848</v>
      </c>
    </row>
    <row r="146" spans="2:10" ht="12.75">
      <c r="B146" s="197" t="s">
        <v>241</v>
      </c>
      <c r="C146" s="157">
        <v>0.042810185031754835</v>
      </c>
      <c r="D146" s="157">
        <v>0.05096625283822984</v>
      </c>
      <c r="E146" s="157">
        <v>0.04528403620591416</v>
      </c>
      <c r="F146" s="157">
        <v>0.03166362672109986</v>
      </c>
      <c r="G146" s="157">
        <v>0.04537697172418845</v>
      </c>
      <c r="H146" s="189">
        <v>0.06108538594238427</v>
      </c>
      <c r="I146" s="157">
        <v>0.03138231101465926</v>
      </c>
      <c r="J146" s="196">
        <v>0.04519615590507023</v>
      </c>
    </row>
    <row r="147" spans="2:10" ht="12.75">
      <c r="B147" s="197" t="s">
        <v>242</v>
      </c>
      <c r="C147" s="157">
        <v>0.09415724668410363</v>
      </c>
      <c r="D147" s="157">
        <v>0.03157743455430661</v>
      </c>
      <c r="E147" s="157">
        <v>0.06557551794089643</v>
      </c>
      <c r="F147" s="157">
        <v>0.2527261408671664</v>
      </c>
      <c r="G147" s="157">
        <v>0.04668779627082742</v>
      </c>
      <c r="H147" s="189">
        <v>0.04161960153075232</v>
      </c>
      <c r="I147" s="157">
        <v>0.12679750279269292</v>
      </c>
      <c r="J147" s="196">
        <v>0.09080956664481579</v>
      </c>
    </row>
    <row r="148" spans="2:10" ht="13.5" thickBot="1">
      <c r="B148" s="198" t="s">
        <v>243</v>
      </c>
      <c r="C148" s="210">
        <v>3.318596269422542</v>
      </c>
      <c r="D148" s="210">
        <v>0.5906525707474858</v>
      </c>
      <c r="E148" s="210">
        <v>2.0602333192171587</v>
      </c>
      <c r="F148" s="210">
        <v>-4.312707186113667</v>
      </c>
      <c r="G148" s="210">
        <v>1.6542355553344137</v>
      </c>
      <c r="H148" s="211">
        <v>0.562881165504357</v>
      </c>
      <c r="I148" s="210">
        <v>-13.453320011653567</v>
      </c>
      <c r="J148" s="212">
        <v>5.307152016808888</v>
      </c>
    </row>
    <row r="149" spans="2:8" ht="13.5" thickBot="1">
      <c r="B149" s="1"/>
      <c r="C149" s="131"/>
      <c r="D149" s="131"/>
      <c r="E149" s="131"/>
      <c r="F149" s="132"/>
      <c r="G149" s="131"/>
      <c r="H149" s="188"/>
    </row>
    <row r="150" spans="2:10" ht="13.5" thickBot="1">
      <c r="B150" s="214" t="s">
        <v>249</v>
      </c>
      <c r="C150" s="202" t="s">
        <v>382</v>
      </c>
      <c r="D150" s="203" t="s">
        <v>392</v>
      </c>
      <c r="E150" s="203" t="s">
        <v>400</v>
      </c>
      <c r="F150" s="204" t="s">
        <v>414</v>
      </c>
      <c r="G150" s="204" t="s">
        <v>402</v>
      </c>
      <c r="H150" s="205" t="s">
        <v>184</v>
      </c>
      <c r="I150" s="204" t="s">
        <v>92</v>
      </c>
      <c r="J150" s="206" t="s">
        <v>245</v>
      </c>
    </row>
    <row r="151" spans="2:10" ht="12.75">
      <c r="B151" s="197" t="s">
        <v>248</v>
      </c>
      <c r="C151" s="163">
        <v>56</v>
      </c>
      <c r="D151" s="163">
        <v>6</v>
      </c>
      <c r="E151" s="162">
        <v>8</v>
      </c>
      <c r="F151" s="162">
        <v>4</v>
      </c>
      <c r="G151" s="162">
        <v>4</v>
      </c>
      <c r="H151" s="186">
        <v>3</v>
      </c>
      <c r="I151" s="163">
        <v>7</v>
      </c>
      <c r="J151" s="207">
        <v>12</v>
      </c>
    </row>
    <row r="152" spans="2:10" ht="12.75">
      <c r="B152" s="197" t="s">
        <v>240</v>
      </c>
      <c r="C152" s="157">
        <v>0.08634193861491943</v>
      </c>
      <c r="D152" s="157">
        <v>0.05081514099775016</v>
      </c>
      <c r="E152" s="157">
        <v>0.06358634063408715</v>
      </c>
      <c r="F152" s="157">
        <v>-0.0816642320472956</v>
      </c>
      <c r="G152" s="157">
        <v>0.05683498648524175</v>
      </c>
      <c r="H152" s="189">
        <v>0.044584862586303266</v>
      </c>
      <c r="I152" s="157">
        <v>0.039192835041654155</v>
      </c>
      <c r="J152" s="196">
        <v>0.0645391950818871</v>
      </c>
    </row>
    <row r="153" spans="2:10" ht="12.75">
      <c r="B153" s="197" t="s">
        <v>241</v>
      </c>
      <c r="C153" s="157">
        <v>0.1131089226546926</v>
      </c>
      <c r="D153" s="157">
        <v>0.05098205435647656</v>
      </c>
      <c r="E153" s="157">
        <v>0.11023658882255757</v>
      </c>
      <c r="F153" s="157">
        <v>0.03175589351576244</v>
      </c>
      <c r="G153" s="157">
        <v>0.06856442539570096</v>
      </c>
      <c r="H153" s="189">
        <v>0.044104285996444795</v>
      </c>
      <c r="I153" s="157">
        <v>0.07250146849039188</v>
      </c>
      <c r="J153" s="196">
        <v>0.10844423691136844</v>
      </c>
    </row>
    <row r="154" spans="2:10" ht="12.75">
      <c r="B154" s="197" t="s">
        <v>242</v>
      </c>
      <c r="C154" s="157">
        <v>0.18496002439779655</v>
      </c>
      <c r="D154" s="157">
        <v>0.017845370550050674</v>
      </c>
      <c r="E154" s="157">
        <v>0.1627670393030081</v>
      </c>
      <c r="F154" s="157">
        <v>0.251432355541973</v>
      </c>
      <c r="G154" s="157">
        <v>0.1486237216296914</v>
      </c>
      <c r="H154" s="189">
        <v>0.004863872948449687</v>
      </c>
      <c r="I154" s="157">
        <v>0.17488256444819608</v>
      </c>
      <c r="J154" s="196">
        <v>0.1452290029826521</v>
      </c>
    </row>
    <row r="155" spans="2:10" ht="13.5" thickBot="1">
      <c r="B155" s="198" t="s">
        <v>243</v>
      </c>
      <c r="C155" s="210">
        <v>2.1421805829807536</v>
      </c>
      <c r="D155" s="210">
        <v>0.35118215161187444</v>
      </c>
      <c r="E155" s="210">
        <v>2.5597799414132743</v>
      </c>
      <c r="F155" s="210">
        <v>-3.0788553230544884</v>
      </c>
      <c r="G155" s="210">
        <v>2.6150040814786557</v>
      </c>
      <c r="H155" s="211">
        <v>0.109092473685091</v>
      </c>
      <c r="I155" s="210">
        <v>4.462105491024848</v>
      </c>
      <c r="J155" s="212">
        <v>2.250245030146193</v>
      </c>
    </row>
    <row r="157" ht="12.75"/>
    <row r="158" ht="12.75"/>
    <row r="159" ht="12.75"/>
    <row r="160" ht="13.5" thickBot="1"/>
    <row r="161" spans="3:10" ht="13.5" thickBot="1">
      <c r="C161" s="166" t="s">
        <v>382</v>
      </c>
      <c r="D161" s="167" t="s">
        <v>400</v>
      </c>
      <c r="E161" s="168" t="s">
        <v>245</v>
      </c>
      <c r="F161" s="167" t="s">
        <v>392</v>
      </c>
      <c r="G161" s="166" t="s">
        <v>92</v>
      </c>
      <c r="H161" s="190" t="s">
        <v>402</v>
      </c>
      <c r="I161" s="167" t="s">
        <v>184</v>
      </c>
      <c r="J161" s="168" t="s">
        <v>414</v>
      </c>
    </row>
    <row r="162" spans="3:10" ht="12.75">
      <c r="C162" s="164">
        <v>5276088</v>
      </c>
      <c r="D162" s="156">
        <v>755511</v>
      </c>
      <c r="E162" s="156">
        <v>589141</v>
      </c>
      <c r="F162" s="156">
        <v>427086</v>
      </c>
      <c r="G162" s="156">
        <v>377156</v>
      </c>
      <c r="H162" s="187">
        <v>328037</v>
      </c>
      <c r="I162" s="156">
        <v>248649</v>
      </c>
      <c r="J162" s="156">
        <v>191488</v>
      </c>
    </row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4" ht="12.75">
      <c r="B194" s="134"/>
    </row>
    <row r="195" spans="2:6" ht="12.75">
      <c r="B195" s="177"/>
      <c r="C195" s="178"/>
      <c r="D195" s="178"/>
      <c r="E195" s="178"/>
      <c r="F195" s="178"/>
    </row>
    <row r="196" ht="12.75"/>
    <row r="197" ht="12.75"/>
    <row r="198" ht="12.75"/>
    <row r="199" ht="12.75"/>
    <row r="200" ht="12.75">
      <c r="H200" s="54" t="s">
        <v>189</v>
      </c>
    </row>
    <row r="201" ht="12.75"/>
    <row r="202" spans="8:9" ht="12.75">
      <c r="H202" s="54" t="s">
        <v>184</v>
      </c>
      <c r="I202" s="137">
        <v>0.0611</v>
      </c>
    </row>
    <row r="203" spans="8:9" ht="12.75">
      <c r="H203" s="54" t="s">
        <v>392</v>
      </c>
      <c r="I203" s="136">
        <v>0.051</v>
      </c>
    </row>
    <row r="204" spans="8:9" ht="12.75">
      <c r="H204" s="54" t="s">
        <v>402</v>
      </c>
      <c r="I204" s="136">
        <v>0.0454</v>
      </c>
    </row>
    <row r="205" spans="8:9" ht="12.75">
      <c r="H205" s="54" t="s">
        <v>400</v>
      </c>
      <c r="I205" s="136">
        <v>0.0453</v>
      </c>
    </row>
    <row r="206" spans="8:9" ht="12.75">
      <c r="H206" s="54" t="s">
        <v>245</v>
      </c>
      <c r="I206" s="136">
        <v>0.0452</v>
      </c>
    </row>
    <row r="207" spans="8:9" ht="12.75">
      <c r="H207" s="54" t="s">
        <v>382</v>
      </c>
      <c r="I207" s="133">
        <v>0.0428</v>
      </c>
    </row>
    <row r="208" spans="8:9" ht="12.75">
      <c r="H208" s="54" t="s">
        <v>414</v>
      </c>
      <c r="I208" s="136">
        <v>0.0317</v>
      </c>
    </row>
    <row r="209" spans="8:9" ht="12.75">
      <c r="H209" s="54" t="s">
        <v>92</v>
      </c>
      <c r="I209" s="136">
        <v>0.0314</v>
      </c>
    </row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>
      <c r="H222" s="54" t="s">
        <v>190</v>
      </c>
    </row>
    <row r="223" ht="12.75"/>
    <row r="224" spans="8:11" ht="12.75">
      <c r="H224" s="54" t="s">
        <v>382</v>
      </c>
      <c r="I224" s="138">
        <v>0.1131</v>
      </c>
      <c r="K224" s="135"/>
    </row>
    <row r="225" spans="8:9" ht="12.75">
      <c r="H225" s="54" t="s">
        <v>400</v>
      </c>
      <c r="I225" s="138">
        <v>0.1102</v>
      </c>
    </row>
    <row r="226" spans="8:9" ht="12.75">
      <c r="H226" s="54" t="s">
        <v>245</v>
      </c>
      <c r="I226" s="138">
        <v>0.1084</v>
      </c>
    </row>
    <row r="227" spans="8:9" ht="12.75">
      <c r="H227" s="54" t="s">
        <v>92</v>
      </c>
      <c r="I227" s="138">
        <v>0.0725</v>
      </c>
    </row>
    <row r="228" spans="8:9" ht="12.75">
      <c r="H228" s="54" t="s">
        <v>402</v>
      </c>
      <c r="I228" s="138">
        <v>0.0686</v>
      </c>
    </row>
    <row r="229" spans="8:9" ht="12.75">
      <c r="H229" s="54" t="s">
        <v>392</v>
      </c>
      <c r="I229" s="138">
        <v>0.051</v>
      </c>
    </row>
    <row r="230" spans="8:9" ht="12.75">
      <c r="H230" s="54" t="s">
        <v>184</v>
      </c>
      <c r="I230" s="138">
        <v>0.0441</v>
      </c>
    </row>
    <row r="231" spans="8:9" ht="12.75">
      <c r="H231" s="54" t="s">
        <v>414</v>
      </c>
      <c r="I231" s="138">
        <v>0.0318</v>
      </c>
    </row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3.5" thickBot="1"/>
    <row r="242" spans="2:10" ht="15.75" thickBot="1">
      <c r="B242" s="215"/>
      <c r="C242" s="216"/>
      <c r="D242" s="216"/>
      <c r="E242" s="217" t="s">
        <v>268</v>
      </c>
      <c r="F242" s="216"/>
      <c r="G242" s="218"/>
      <c r="H242" s="219"/>
      <c r="I242" s="9"/>
      <c r="J242" s="1"/>
    </row>
    <row r="243" spans="2:10" ht="12.75">
      <c r="B243" s="78"/>
      <c r="C243" s="175" t="s">
        <v>346</v>
      </c>
      <c r="D243" s="176"/>
      <c r="E243" s="176"/>
      <c r="F243" s="176"/>
      <c r="G243" s="176"/>
      <c r="H243" s="13"/>
      <c r="I243" s="9"/>
      <c r="J243" s="8" t="s">
        <v>191</v>
      </c>
    </row>
    <row r="244" spans="2:10" ht="13.5" thickBot="1">
      <c r="B244" s="3"/>
      <c r="C244" s="3"/>
      <c r="D244" s="7"/>
      <c r="E244" s="7"/>
      <c r="F244" s="9"/>
      <c r="G244" s="7"/>
      <c r="H244" s="179"/>
      <c r="I244" s="1"/>
      <c r="J244" s="1"/>
    </row>
    <row r="245" spans="1:10" ht="12.75">
      <c r="A245" s="139"/>
      <c r="B245" s="140"/>
      <c r="C245" s="141"/>
      <c r="D245" s="142"/>
      <c r="E245" s="142" t="s">
        <v>111</v>
      </c>
      <c r="F245" s="143" t="s">
        <v>371</v>
      </c>
      <c r="G245" s="142" t="s">
        <v>111</v>
      </c>
      <c r="H245" s="180" t="s">
        <v>371</v>
      </c>
      <c r="I245" s="144" t="s">
        <v>372</v>
      </c>
      <c r="J245" s="144" t="s">
        <v>372</v>
      </c>
    </row>
    <row r="246" spans="1:10" ht="12.75">
      <c r="A246" s="145" t="s">
        <v>110</v>
      </c>
      <c r="B246" s="146" t="s">
        <v>373</v>
      </c>
      <c r="C246" s="147" t="s">
        <v>374</v>
      </c>
      <c r="D246" s="148" t="s">
        <v>375</v>
      </c>
      <c r="E246" s="148" t="s">
        <v>379</v>
      </c>
      <c r="F246" s="149" t="s">
        <v>112</v>
      </c>
      <c r="G246" s="148" t="s">
        <v>256</v>
      </c>
      <c r="H246" s="181" t="s">
        <v>112</v>
      </c>
      <c r="I246" s="147" t="s">
        <v>379</v>
      </c>
      <c r="J246" s="147" t="s">
        <v>376</v>
      </c>
    </row>
    <row r="247" spans="1:10" ht="13.5" thickBot="1">
      <c r="A247" s="150"/>
      <c r="B247" s="151"/>
      <c r="C247" s="152"/>
      <c r="D247" s="153" t="s">
        <v>380</v>
      </c>
      <c r="E247" s="153" t="s">
        <v>380</v>
      </c>
      <c r="F247" s="154"/>
      <c r="G247" s="153" t="s">
        <v>380</v>
      </c>
      <c r="H247" s="182"/>
      <c r="I247" s="152"/>
      <c r="J247" s="152"/>
    </row>
    <row r="248" spans="1:10" ht="12.75">
      <c r="A248" s="130">
        <v>1</v>
      </c>
      <c r="B248" s="124" t="s">
        <v>269</v>
      </c>
      <c r="C248" s="125" t="s">
        <v>392</v>
      </c>
      <c r="D248" s="126">
        <v>13125</v>
      </c>
      <c r="E248" s="126">
        <v>1128174</v>
      </c>
      <c r="F248" s="127">
        <v>-0.11</v>
      </c>
      <c r="G248" s="126">
        <v>-20009</v>
      </c>
      <c r="H248" s="183" t="s">
        <v>118</v>
      </c>
      <c r="I248" s="128">
        <f aca="true" t="shared" si="4" ref="I248:I311">G248/D248</f>
        <v>-1.5244952380952381</v>
      </c>
      <c r="J248" s="129">
        <f aca="true" t="shared" si="5" ref="J248:J311">G248/E248</f>
        <v>-0.017735739345171933</v>
      </c>
    </row>
    <row r="249" spans="1:10" ht="12.75">
      <c r="A249" s="116">
        <v>2</v>
      </c>
      <c r="B249" s="113" t="s">
        <v>11</v>
      </c>
      <c r="C249" s="23" t="s">
        <v>382</v>
      </c>
      <c r="D249" s="24">
        <v>222849</v>
      </c>
      <c r="E249" s="24">
        <v>1097190</v>
      </c>
      <c r="F249" s="119">
        <v>0.04</v>
      </c>
      <c r="G249" s="24">
        <v>15276</v>
      </c>
      <c r="H249" s="184">
        <v>0.08</v>
      </c>
      <c r="I249" s="25">
        <f t="shared" si="4"/>
        <v>0.06854865850867628</v>
      </c>
      <c r="J249" s="26">
        <f t="shared" si="5"/>
        <v>0.013922839253000847</v>
      </c>
    </row>
    <row r="250" spans="1:10" ht="12.75">
      <c r="A250" s="117">
        <v>3</v>
      </c>
      <c r="B250" s="114" t="s">
        <v>413</v>
      </c>
      <c r="C250" s="104" t="s">
        <v>414</v>
      </c>
      <c r="D250" s="105">
        <v>34150</v>
      </c>
      <c r="E250" s="105">
        <v>893722</v>
      </c>
      <c r="F250" s="120">
        <v>-0.1</v>
      </c>
      <c r="G250" s="105">
        <v>-1224</v>
      </c>
      <c r="H250" s="121" t="s">
        <v>118</v>
      </c>
      <c r="I250" s="106">
        <f t="shared" si="4"/>
        <v>-0.03584187408491947</v>
      </c>
      <c r="J250" s="107">
        <f t="shared" si="5"/>
        <v>-0.0013695533957986936</v>
      </c>
    </row>
    <row r="251" spans="1:10" ht="12.75">
      <c r="A251" s="116">
        <v>4</v>
      </c>
      <c r="B251" s="113" t="s">
        <v>104</v>
      </c>
      <c r="C251" s="23" t="s">
        <v>382</v>
      </c>
      <c r="D251" s="24">
        <v>63483</v>
      </c>
      <c r="E251" s="24">
        <v>887515</v>
      </c>
      <c r="F251" s="119">
        <v>0.11</v>
      </c>
      <c r="G251" s="24">
        <v>4520</v>
      </c>
      <c r="H251" s="184">
        <v>-0.21</v>
      </c>
      <c r="I251" s="25">
        <f t="shared" si="4"/>
        <v>0.07120016382338579</v>
      </c>
      <c r="J251" s="26">
        <f t="shared" si="5"/>
        <v>0.005092871669774596</v>
      </c>
    </row>
    <row r="252" spans="1:10" ht="12.75">
      <c r="A252" s="117">
        <v>5</v>
      </c>
      <c r="B252" s="114" t="s">
        <v>270</v>
      </c>
      <c r="C252" s="104" t="s">
        <v>392</v>
      </c>
      <c r="D252" s="105">
        <v>20178</v>
      </c>
      <c r="E252" s="105">
        <v>880497</v>
      </c>
      <c r="F252" s="120">
        <v>-0.03</v>
      </c>
      <c r="G252" s="105">
        <v>-3917</v>
      </c>
      <c r="H252" s="121" t="s">
        <v>118</v>
      </c>
      <c r="I252" s="106">
        <f t="shared" si="4"/>
        <v>-0.19412231142828823</v>
      </c>
      <c r="J252" s="107">
        <f t="shared" si="5"/>
        <v>-0.004448623902182518</v>
      </c>
    </row>
    <row r="253" spans="1:10" ht="12.75">
      <c r="A253" s="116">
        <v>6</v>
      </c>
      <c r="B253" s="113" t="s">
        <v>271</v>
      </c>
      <c r="C253" s="23" t="s">
        <v>402</v>
      </c>
      <c r="D253" s="24">
        <v>67766</v>
      </c>
      <c r="E253" s="24">
        <v>852618</v>
      </c>
      <c r="F253" s="119">
        <v>-0.06</v>
      </c>
      <c r="G253" s="24">
        <v>2558</v>
      </c>
      <c r="H253" s="184">
        <v>-0.29</v>
      </c>
      <c r="I253" s="25">
        <f t="shared" si="4"/>
        <v>0.03774754301567158</v>
      </c>
      <c r="J253" s="26">
        <f t="shared" si="5"/>
        <v>0.0030001712372950138</v>
      </c>
    </row>
    <row r="254" spans="1:10" ht="12.75">
      <c r="A254" s="117">
        <v>7</v>
      </c>
      <c r="B254" s="114" t="s">
        <v>272</v>
      </c>
      <c r="C254" s="104" t="s">
        <v>392</v>
      </c>
      <c r="D254" s="105">
        <v>36249</v>
      </c>
      <c r="E254" s="105">
        <v>834774</v>
      </c>
      <c r="F254" s="120">
        <v>0</v>
      </c>
      <c r="G254" s="105">
        <v>-1359</v>
      </c>
      <c r="H254" s="121" t="s">
        <v>118</v>
      </c>
      <c r="I254" s="106">
        <f t="shared" si="4"/>
        <v>-0.03749068939832823</v>
      </c>
      <c r="J254" s="107">
        <f t="shared" si="5"/>
        <v>-0.0016279855386008668</v>
      </c>
    </row>
    <row r="255" spans="1:10" ht="12.75">
      <c r="A255" s="116">
        <v>8</v>
      </c>
      <c r="B255" s="113" t="s">
        <v>273</v>
      </c>
      <c r="C255" s="23" t="s">
        <v>414</v>
      </c>
      <c r="D255" s="24">
        <v>137526</v>
      </c>
      <c r="E255" s="24">
        <v>759246</v>
      </c>
      <c r="F255" s="119">
        <v>0.09</v>
      </c>
      <c r="G255" s="24">
        <v>6239</v>
      </c>
      <c r="H255" s="184">
        <v>0.25</v>
      </c>
      <c r="I255" s="25">
        <f>G255/D255</f>
        <v>0.04536596716257289</v>
      </c>
      <c r="J255" s="26">
        <f t="shared" si="5"/>
        <v>0.008217363015412659</v>
      </c>
    </row>
    <row r="256" spans="1:10" ht="12.75">
      <c r="A256" s="117">
        <v>9</v>
      </c>
      <c r="B256" s="114" t="s">
        <v>100</v>
      </c>
      <c r="C256" s="104" t="s">
        <v>400</v>
      </c>
      <c r="D256" s="105">
        <v>154194</v>
      </c>
      <c r="E256" s="105">
        <v>235598</v>
      </c>
      <c r="F256" s="120">
        <v>0.33</v>
      </c>
      <c r="G256" s="105">
        <v>9419</v>
      </c>
      <c r="H256" s="121">
        <v>-0.13</v>
      </c>
      <c r="I256" s="106">
        <f t="shared" si="4"/>
        <v>0.06108538594238427</v>
      </c>
      <c r="J256" s="107">
        <f t="shared" si="5"/>
        <v>0.03997911697043269</v>
      </c>
    </row>
    <row r="257" spans="1:10" ht="12.75">
      <c r="A257" s="116">
        <v>10</v>
      </c>
      <c r="B257" s="113" t="s">
        <v>274</v>
      </c>
      <c r="C257" s="23" t="s">
        <v>382</v>
      </c>
      <c r="D257" s="24">
        <v>69461</v>
      </c>
      <c r="E257" s="24">
        <v>758800</v>
      </c>
      <c r="F257" s="119">
        <v>0.09</v>
      </c>
      <c r="G257" s="24">
        <v>1612</v>
      </c>
      <c r="H257" s="184">
        <v>-0.01</v>
      </c>
      <c r="I257" s="25">
        <f t="shared" si="4"/>
        <v>0.023207267387454832</v>
      </c>
      <c r="J257" s="26">
        <f t="shared" si="5"/>
        <v>0.002124406958355298</v>
      </c>
    </row>
    <row r="258" spans="1:10" ht="12.75">
      <c r="A258" s="117">
        <v>11</v>
      </c>
      <c r="B258" s="114" t="s">
        <v>275</v>
      </c>
      <c r="C258" s="104" t="s">
        <v>184</v>
      </c>
      <c r="D258" s="105">
        <v>38997</v>
      </c>
      <c r="E258" s="105">
        <v>751400</v>
      </c>
      <c r="F258" s="120">
        <v>0.02</v>
      </c>
      <c r="G258" s="105">
        <v>4698</v>
      </c>
      <c r="H258" s="121">
        <v>-0.02</v>
      </c>
      <c r="I258" s="106">
        <f t="shared" si="4"/>
        <v>0.1204708054465728</v>
      </c>
      <c r="J258" s="107">
        <f t="shared" si="5"/>
        <v>0.006252328985893</v>
      </c>
    </row>
    <row r="259" spans="1:10" ht="12.75">
      <c r="A259" s="116">
        <v>12</v>
      </c>
      <c r="B259" s="113" t="s">
        <v>160</v>
      </c>
      <c r="C259" s="23" t="s">
        <v>92</v>
      </c>
      <c r="D259" s="24">
        <v>44651</v>
      </c>
      <c r="E259" s="24">
        <v>744016</v>
      </c>
      <c r="F259" s="119">
        <v>-0.14</v>
      </c>
      <c r="G259" s="24">
        <v>3456</v>
      </c>
      <c r="H259" s="184">
        <v>-0.18</v>
      </c>
      <c r="I259" s="25">
        <f>G259/D259</f>
        <v>0.07740028218852882</v>
      </c>
      <c r="J259" s="26">
        <f t="shared" si="5"/>
        <v>0.004645061396529107</v>
      </c>
    </row>
    <row r="260" spans="1:10" ht="12.75">
      <c r="A260" s="117">
        <v>13</v>
      </c>
      <c r="B260" s="114" t="s">
        <v>276</v>
      </c>
      <c r="C260" s="104" t="s">
        <v>414</v>
      </c>
      <c r="D260" s="105">
        <v>8171</v>
      </c>
      <c r="E260" s="105">
        <v>724955</v>
      </c>
      <c r="F260" s="120">
        <v>-0.05</v>
      </c>
      <c r="G260" s="105">
        <v>-870</v>
      </c>
      <c r="H260" s="121" t="s">
        <v>118</v>
      </c>
      <c r="I260" s="106">
        <f t="shared" si="4"/>
        <v>-0.1064741157753029</v>
      </c>
      <c r="J260" s="107">
        <f t="shared" si="5"/>
        <v>-0.0012000744873819755</v>
      </c>
    </row>
    <row r="261" spans="1:10" ht="12.75">
      <c r="A261" s="116">
        <v>14</v>
      </c>
      <c r="B261" s="113" t="s">
        <v>277</v>
      </c>
      <c r="C261" s="23" t="s">
        <v>382</v>
      </c>
      <c r="D261" s="24">
        <v>36882</v>
      </c>
      <c r="E261" s="24">
        <v>721739</v>
      </c>
      <c r="F261" s="119">
        <v>0.17</v>
      </c>
      <c r="G261" s="24">
        <v>5530</v>
      </c>
      <c r="H261" s="184">
        <v>0.41</v>
      </c>
      <c r="I261" s="25">
        <f t="shared" si="4"/>
        <v>0.14993763895667264</v>
      </c>
      <c r="J261" s="26">
        <f t="shared" si="5"/>
        <v>0.00766204957747884</v>
      </c>
    </row>
    <row r="262" spans="1:10" ht="12.75">
      <c r="A262" s="117">
        <v>15</v>
      </c>
      <c r="B262" s="114" t="s">
        <v>278</v>
      </c>
      <c r="C262" s="104" t="s">
        <v>402</v>
      </c>
      <c r="D262" s="105">
        <v>37168</v>
      </c>
      <c r="E262" s="105">
        <v>682945</v>
      </c>
      <c r="F262" s="120">
        <v>-0.06</v>
      </c>
      <c r="G262" s="105">
        <v>-2394</v>
      </c>
      <c r="H262" s="121" t="s">
        <v>118</v>
      </c>
      <c r="I262" s="106">
        <f t="shared" si="4"/>
        <v>-0.06441024537236333</v>
      </c>
      <c r="J262" s="107">
        <f t="shared" si="5"/>
        <v>-0.003505406731142332</v>
      </c>
    </row>
    <row r="263" spans="1:10" ht="12.75">
      <c r="A263" s="116">
        <v>16</v>
      </c>
      <c r="B263" s="113" t="s">
        <v>279</v>
      </c>
      <c r="C263" s="23" t="s">
        <v>392</v>
      </c>
      <c r="D263" s="24">
        <v>13362</v>
      </c>
      <c r="E263" s="24">
        <v>675118</v>
      </c>
      <c r="F263" s="119">
        <v>0.01</v>
      </c>
      <c r="G263" s="24">
        <v>-5125</v>
      </c>
      <c r="H263" s="184" t="s">
        <v>118</v>
      </c>
      <c r="I263" s="25">
        <f t="shared" si="4"/>
        <v>-0.3835503667115701</v>
      </c>
      <c r="J263" s="26">
        <f t="shared" si="5"/>
        <v>-0.007591265526915295</v>
      </c>
    </row>
    <row r="264" spans="1:10" ht="12.75">
      <c r="A264" s="117">
        <v>17</v>
      </c>
      <c r="B264" s="173" t="s">
        <v>59</v>
      </c>
      <c r="C264" s="104" t="s">
        <v>400</v>
      </c>
      <c r="D264" s="105">
        <v>71808</v>
      </c>
      <c r="E264" s="105">
        <v>663927</v>
      </c>
      <c r="F264" s="120">
        <v>0.12</v>
      </c>
      <c r="G264" s="105">
        <v>3176</v>
      </c>
      <c r="H264" s="121">
        <v>0.06</v>
      </c>
      <c r="I264" s="106">
        <f t="shared" si="4"/>
        <v>0.04422905525846702</v>
      </c>
      <c r="J264" s="107">
        <f t="shared" si="5"/>
        <v>0.004783658444377168</v>
      </c>
    </row>
    <row r="265" spans="1:10" ht="12.75">
      <c r="A265" s="116">
        <v>18</v>
      </c>
      <c r="B265" s="113" t="s">
        <v>119</v>
      </c>
      <c r="C265" s="23" t="s">
        <v>382</v>
      </c>
      <c r="D265" s="24">
        <v>118613</v>
      </c>
      <c r="E265" s="24">
        <v>660458</v>
      </c>
      <c r="F265" s="119">
        <v>0.06</v>
      </c>
      <c r="G265" s="24">
        <v>9249</v>
      </c>
      <c r="H265" s="184">
        <v>0.36</v>
      </c>
      <c r="I265" s="25">
        <f t="shared" si="4"/>
        <v>0.07797627578764553</v>
      </c>
      <c r="J265" s="26">
        <f t="shared" si="5"/>
        <v>0.014003918492924606</v>
      </c>
    </row>
    <row r="266" spans="1:10" ht="12.75">
      <c r="A266" s="117">
        <v>19</v>
      </c>
      <c r="B266" s="114" t="s">
        <v>280</v>
      </c>
      <c r="C266" s="104" t="s">
        <v>281</v>
      </c>
      <c r="D266" s="105">
        <v>47677</v>
      </c>
      <c r="E266" s="105">
        <v>649442</v>
      </c>
      <c r="F266" s="120">
        <v>0.13</v>
      </c>
      <c r="G266" s="105">
        <v>3594</v>
      </c>
      <c r="H266" s="121">
        <v>-0.1</v>
      </c>
      <c r="I266" s="106">
        <f t="shared" si="4"/>
        <v>0.07538225978983577</v>
      </c>
      <c r="J266" s="107">
        <f t="shared" si="5"/>
        <v>0.005533981479485466</v>
      </c>
    </row>
    <row r="267" spans="1:10" ht="12.75">
      <c r="A267" s="116">
        <v>20</v>
      </c>
      <c r="B267" s="113" t="s">
        <v>282</v>
      </c>
      <c r="C267" s="23" t="s">
        <v>184</v>
      </c>
      <c r="D267" s="24">
        <v>27876</v>
      </c>
      <c r="E267" s="24">
        <v>581610</v>
      </c>
      <c r="F267" s="119">
        <v>-0.07</v>
      </c>
      <c r="G267" s="24">
        <v>2315</v>
      </c>
      <c r="H267" s="184">
        <v>-0.32</v>
      </c>
      <c r="I267" s="25">
        <f t="shared" si="4"/>
        <v>0.08304634811307218</v>
      </c>
      <c r="J267" s="26">
        <f t="shared" si="5"/>
        <v>0.003980330461993432</v>
      </c>
    </row>
    <row r="268" spans="1:10" ht="12.75">
      <c r="A268" s="117">
        <v>21</v>
      </c>
      <c r="B268" s="114" t="s">
        <v>165</v>
      </c>
      <c r="C268" s="104" t="s">
        <v>400</v>
      </c>
      <c r="D268" s="105">
        <v>41937</v>
      </c>
      <c r="E268" s="105">
        <v>572175</v>
      </c>
      <c r="F268" s="120">
        <v>0.14</v>
      </c>
      <c r="G268" s="105">
        <v>3088</v>
      </c>
      <c r="H268" s="121">
        <v>0.31</v>
      </c>
      <c r="I268" s="106">
        <f t="shared" si="4"/>
        <v>0.0736342609151823</v>
      </c>
      <c r="J268" s="107">
        <f t="shared" si="5"/>
        <v>0.0053969502337571544</v>
      </c>
    </row>
    <row r="269" spans="1:10" ht="12.75">
      <c r="A269" s="116">
        <v>22</v>
      </c>
      <c r="B269" s="113" t="s">
        <v>403</v>
      </c>
      <c r="C269" s="23" t="s">
        <v>382</v>
      </c>
      <c r="D269" s="24">
        <v>155382</v>
      </c>
      <c r="E269" s="24">
        <v>561229</v>
      </c>
      <c r="F269" s="119">
        <v>0.14</v>
      </c>
      <c r="G269" s="24">
        <v>5519</v>
      </c>
      <c r="H269" s="184">
        <v>0.03</v>
      </c>
      <c r="I269" s="25">
        <f t="shared" si="4"/>
        <v>0.035518914674801456</v>
      </c>
      <c r="J269" s="26">
        <f t="shared" si="5"/>
        <v>0.009833775517658567</v>
      </c>
    </row>
    <row r="270" spans="1:10" ht="12.75">
      <c r="A270" s="117">
        <v>23</v>
      </c>
      <c r="B270" s="114" t="s">
        <v>0</v>
      </c>
      <c r="C270" s="104" t="s">
        <v>92</v>
      </c>
      <c r="D270" s="105">
        <v>25185</v>
      </c>
      <c r="E270" s="105">
        <v>530235</v>
      </c>
      <c r="F270" s="120">
        <v>0.02</v>
      </c>
      <c r="G270" s="105">
        <v>1116</v>
      </c>
      <c r="H270" s="121">
        <v>0</v>
      </c>
      <c r="I270" s="106">
        <f t="shared" si="4"/>
        <v>0.044312090530077425</v>
      </c>
      <c r="J270" s="107">
        <f t="shared" si="5"/>
        <v>0.002104727149282865</v>
      </c>
    </row>
    <row r="271" spans="1:10" ht="12.75">
      <c r="A271" s="116">
        <v>24</v>
      </c>
      <c r="B271" s="113" t="s">
        <v>283</v>
      </c>
      <c r="C271" s="23" t="s">
        <v>382</v>
      </c>
      <c r="D271" s="24">
        <v>52967</v>
      </c>
      <c r="E271" s="24">
        <v>529499</v>
      </c>
      <c r="F271" s="119">
        <v>0.1</v>
      </c>
      <c r="G271" s="24">
        <v>2988</v>
      </c>
      <c r="H271" s="184">
        <v>-0.16</v>
      </c>
      <c r="I271" s="25">
        <f t="shared" si="4"/>
        <v>0.056412483244284176</v>
      </c>
      <c r="J271" s="26">
        <f t="shared" si="5"/>
        <v>0.005643070147441261</v>
      </c>
    </row>
    <row r="272" spans="1:10" ht="12.75">
      <c r="A272" s="117">
        <v>25</v>
      </c>
      <c r="B272" s="114" t="s">
        <v>284</v>
      </c>
      <c r="C272" s="104" t="s">
        <v>92</v>
      </c>
      <c r="D272" s="105">
        <v>28511</v>
      </c>
      <c r="E272" s="105">
        <v>525777</v>
      </c>
      <c r="F272" s="120">
        <v>-0.02</v>
      </c>
      <c r="G272" s="105">
        <v>1465</v>
      </c>
      <c r="H272" s="121">
        <v>-0.35</v>
      </c>
      <c r="I272" s="106">
        <f t="shared" si="4"/>
        <v>0.0513836764757462</v>
      </c>
      <c r="J272" s="107">
        <f t="shared" si="5"/>
        <v>0.0027863523889405583</v>
      </c>
    </row>
    <row r="273" spans="1:10" ht="12.75">
      <c r="A273" s="116">
        <v>26</v>
      </c>
      <c r="B273" s="113" t="s">
        <v>16</v>
      </c>
      <c r="C273" s="23" t="s">
        <v>285</v>
      </c>
      <c r="D273" s="24">
        <v>21796</v>
      </c>
      <c r="E273" s="24">
        <v>509519</v>
      </c>
      <c r="F273" s="119">
        <v>0.01</v>
      </c>
      <c r="G273" s="24">
        <v>558</v>
      </c>
      <c r="H273" s="184">
        <v>-0.8</v>
      </c>
      <c r="I273" s="25">
        <f t="shared" si="4"/>
        <v>0.0256010277115067</v>
      </c>
      <c r="J273" s="26">
        <f t="shared" si="5"/>
        <v>0.0010951505243180332</v>
      </c>
    </row>
    <row r="274" spans="1:10" ht="12.75">
      <c r="A274" s="117">
        <v>27</v>
      </c>
      <c r="B274" s="114" t="s">
        <v>286</v>
      </c>
      <c r="C274" s="104" t="s">
        <v>92</v>
      </c>
      <c r="D274" s="105">
        <v>31257</v>
      </c>
      <c r="E274" s="105">
        <v>466401</v>
      </c>
      <c r="F274" s="120">
        <v>-0.08</v>
      </c>
      <c r="G274" s="105">
        <v>995</v>
      </c>
      <c r="H274" s="121">
        <v>0.82</v>
      </c>
      <c r="I274" s="106">
        <f t="shared" si="4"/>
        <v>0.03183286943724606</v>
      </c>
      <c r="J274" s="107">
        <f t="shared" si="5"/>
        <v>0.002133357347003973</v>
      </c>
    </row>
    <row r="275" spans="1:10" ht="12.75">
      <c r="A275" s="116">
        <v>28</v>
      </c>
      <c r="B275" s="113" t="s">
        <v>287</v>
      </c>
      <c r="C275" s="23" t="s">
        <v>382</v>
      </c>
      <c r="D275" s="24">
        <v>49851</v>
      </c>
      <c r="E275" s="24">
        <v>447928</v>
      </c>
      <c r="F275" s="119">
        <v>0.03</v>
      </c>
      <c r="G275" s="24">
        <v>2475</v>
      </c>
      <c r="H275" s="184">
        <v>3.63</v>
      </c>
      <c r="I275" s="25">
        <f t="shared" si="4"/>
        <v>0.04964795089366312</v>
      </c>
      <c r="J275" s="26">
        <f t="shared" si="5"/>
        <v>0.005525441588826775</v>
      </c>
    </row>
    <row r="276" spans="1:10" ht="12.75">
      <c r="A276" s="117">
        <v>29</v>
      </c>
      <c r="B276" s="114" t="s">
        <v>15</v>
      </c>
      <c r="C276" s="104" t="s">
        <v>414</v>
      </c>
      <c r="D276" s="105">
        <v>7581</v>
      </c>
      <c r="E276" s="105">
        <v>442776</v>
      </c>
      <c r="F276" s="120">
        <v>-0.16</v>
      </c>
      <c r="G276" s="105">
        <v>-313</v>
      </c>
      <c r="H276" s="121" t="s">
        <v>118</v>
      </c>
      <c r="I276" s="106">
        <f t="shared" si="4"/>
        <v>-0.041287429099063445</v>
      </c>
      <c r="J276" s="107">
        <f t="shared" si="5"/>
        <v>-0.000706903716551936</v>
      </c>
    </row>
    <row r="277" spans="1:10" ht="12.75">
      <c r="A277" s="116">
        <v>30</v>
      </c>
      <c r="B277" s="113" t="s">
        <v>288</v>
      </c>
      <c r="C277" s="23" t="s">
        <v>400</v>
      </c>
      <c r="D277" s="24">
        <v>36551</v>
      </c>
      <c r="E277" s="24">
        <v>407284</v>
      </c>
      <c r="F277" s="119">
        <v>0.07</v>
      </c>
      <c r="G277" s="24">
        <v>2870</v>
      </c>
      <c r="H277" s="184">
        <v>-0.2</v>
      </c>
      <c r="I277" s="25">
        <f t="shared" si="4"/>
        <v>0.07852042351782441</v>
      </c>
      <c r="J277" s="26">
        <f t="shared" si="5"/>
        <v>0.007046679957965449</v>
      </c>
    </row>
    <row r="278" spans="1:10" ht="12.75">
      <c r="A278" s="117">
        <v>31</v>
      </c>
      <c r="B278" s="114" t="s">
        <v>289</v>
      </c>
      <c r="C278" s="104" t="s">
        <v>31</v>
      </c>
      <c r="D278" s="105">
        <v>14731</v>
      </c>
      <c r="E278" s="105">
        <v>368084</v>
      </c>
      <c r="F278" s="120">
        <v>0</v>
      </c>
      <c r="G278" s="105">
        <v>1363</v>
      </c>
      <c r="H278" s="121">
        <v>-0.09</v>
      </c>
      <c r="I278" s="106">
        <f t="shared" si="4"/>
        <v>0.09252596565066866</v>
      </c>
      <c r="J278" s="107">
        <f t="shared" si="5"/>
        <v>0.0037029591071603223</v>
      </c>
    </row>
    <row r="279" spans="1:10" ht="12.75">
      <c r="A279" s="116">
        <v>32</v>
      </c>
      <c r="B279" s="113" t="s">
        <v>290</v>
      </c>
      <c r="C279" s="23" t="s">
        <v>392</v>
      </c>
      <c r="D279" s="24">
        <v>4904</v>
      </c>
      <c r="E279" s="24">
        <v>361028</v>
      </c>
      <c r="F279" s="119">
        <v>-0.05</v>
      </c>
      <c r="G279" s="24">
        <v>-7050</v>
      </c>
      <c r="H279" s="184" t="s">
        <v>118</v>
      </c>
      <c r="I279" s="25">
        <f t="shared" si="4"/>
        <v>-1.4376019575856445</v>
      </c>
      <c r="J279" s="26">
        <f t="shared" si="5"/>
        <v>-0.01952757126871046</v>
      </c>
    </row>
    <row r="280" spans="1:10" ht="12.75">
      <c r="A280" s="117">
        <v>33</v>
      </c>
      <c r="B280" s="114" t="s">
        <v>168</v>
      </c>
      <c r="C280" s="104" t="s">
        <v>382</v>
      </c>
      <c r="D280" s="105">
        <v>41554</v>
      </c>
      <c r="E280" s="105">
        <v>354774</v>
      </c>
      <c r="F280" s="120">
        <v>0.14</v>
      </c>
      <c r="G280" s="105">
        <v>2114</v>
      </c>
      <c r="H280" s="121">
        <v>-0.08</v>
      </c>
      <c r="I280" s="106">
        <f t="shared" si="4"/>
        <v>0.05087356211195072</v>
      </c>
      <c r="J280" s="107">
        <f t="shared" si="5"/>
        <v>0.005958723018034016</v>
      </c>
    </row>
    <row r="281" spans="1:10" ht="12.75">
      <c r="A281" s="116">
        <v>34</v>
      </c>
      <c r="B281" s="113" t="s">
        <v>78</v>
      </c>
      <c r="C281" s="23" t="s">
        <v>382</v>
      </c>
      <c r="D281" s="24">
        <v>83990</v>
      </c>
      <c r="E281" s="24">
        <v>349259</v>
      </c>
      <c r="F281" s="119">
        <v>0.14</v>
      </c>
      <c r="G281" s="24">
        <v>5430</v>
      </c>
      <c r="H281" s="184">
        <v>0.59</v>
      </c>
      <c r="I281" s="25">
        <f t="shared" si="4"/>
        <v>0.06465055363733778</v>
      </c>
      <c r="J281" s="26">
        <f t="shared" si="5"/>
        <v>0.01554720136059486</v>
      </c>
    </row>
    <row r="282" spans="1:10" ht="12.75">
      <c r="A282" s="117">
        <v>35</v>
      </c>
      <c r="B282" s="114" t="s">
        <v>146</v>
      </c>
      <c r="C282" s="104" t="s">
        <v>382</v>
      </c>
      <c r="D282" s="105">
        <v>56699</v>
      </c>
      <c r="E282" s="105">
        <v>341839</v>
      </c>
      <c r="F282" s="120">
        <v>0.03</v>
      </c>
      <c r="G282" s="105">
        <v>3560</v>
      </c>
      <c r="H282" s="121">
        <v>1.21</v>
      </c>
      <c r="I282" s="106">
        <f t="shared" si="4"/>
        <v>0.06278770348683398</v>
      </c>
      <c r="J282" s="107">
        <f t="shared" si="5"/>
        <v>0.01041425934431121</v>
      </c>
    </row>
    <row r="283" spans="1:10" ht="12.75">
      <c r="A283" s="116">
        <v>36</v>
      </c>
      <c r="B283" s="113" t="s">
        <v>291</v>
      </c>
      <c r="C283" s="23" t="s">
        <v>206</v>
      </c>
      <c r="D283" s="24">
        <v>40693</v>
      </c>
      <c r="E283" s="24">
        <v>340062</v>
      </c>
      <c r="F283" s="119">
        <v>-0.09</v>
      </c>
      <c r="G283" s="24">
        <v>2357</v>
      </c>
      <c r="H283" s="184">
        <v>-0.1</v>
      </c>
      <c r="I283" s="25">
        <f t="shared" si="4"/>
        <v>0.057921509841987566</v>
      </c>
      <c r="J283" s="26">
        <f t="shared" si="5"/>
        <v>0.006931089036705072</v>
      </c>
    </row>
    <row r="284" spans="1:10" ht="12.75">
      <c r="A284" s="117">
        <v>37</v>
      </c>
      <c r="B284" s="114" t="s">
        <v>22</v>
      </c>
      <c r="C284" s="104" t="s">
        <v>400</v>
      </c>
      <c r="D284" s="105">
        <v>12121</v>
      </c>
      <c r="E284" s="105">
        <v>331514</v>
      </c>
      <c r="F284" s="120">
        <v>-0.04</v>
      </c>
      <c r="G284" s="105">
        <v>-1931</v>
      </c>
      <c r="H284" s="121" t="s">
        <v>118</v>
      </c>
      <c r="I284" s="106">
        <f t="shared" si="4"/>
        <v>-0.15931028793003876</v>
      </c>
      <c r="J284" s="107">
        <f t="shared" si="5"/>
        <v>-0.005824791713170485</v>
      </c>
    </row>
    <row r="285" spans="1:10" ht="12.75">
      <c r="A285" s="116">
        <v>38</v>
      </c>
      <c r="B285" s="113" t="s">
        <v>292</v>
      </c>
      <c r="C285" s="23" t="s">
        <v>400</v>
      </c>
      <c r="D285" s="24">
        <v>17839</v>
      </c>
      <c r="E285" s="24">
        <v>297999</v>
      </c>
      <c r="F285" s="119">
        <v>-0.02</v>
      </c>
      <c r="G285" s="24">
        <v>-888</v>
      </c>
      <c r="H285" s="184" t="s">
        <v>118</v>
      </c>
      <c r="I285" s="25">
        <f t="shared" si="4"/>
        <v>-0.04977857503223275</v>
      </c>
      <c r="J285" s="26">
        <f t="shared" si="5"/>
        <v>-0.002979875771395206</v>
      </c>
    </row>
    <row r="286" spans="1:10" ht="12.75">
      <c r="A286" s="117">
        <v>39</v>
      </c>
      <c r="B286" s="114" t="s">
        <v>302</v>
      </c>
      <c r="C286" s="104" t="s">
        <v>199</v>
      </c>
      <c r="D286" s="105">
        <v>17770</v>
      </c>
      <c r="E286" s="105">
        <v>294461</v>
      </c>
      <c r="F286" s="120">
        <v>-0.12</v>
      </c>
      <c r="G286" s="105">
        <v>210</v>
      </c>
      <c r="H286" s="121">
        <v>-0.78</v>
      </c>
      <c r="I286" s="106">
        <f t="shared" si="4"/>
        <v>0.011817670230725942</v>
      </c>
      <c r="J286" s="107">
        <f t="shared" si="5"/>
        <v>0.0007131674483208302</v>
      </c>
    </row>
    <row r="287" spans="1:10" ht="12.75">
      <c r="A287" s="116">
        <v>40</v>
      </c>
      <c r="B287" s="113" t="s">
        <v>293</v>
      </c>
      <c r="C287" s="23" t="s">
        <v>206</v>
      </c>
      <c r="D287" s="24">
        <v>34223</v>
      </c>
      <c r="E287" s="24">
        <v>293212</v>
      </c>
      <c r="F287" s="119">
        <v>-0.1</v>
      </c>
      <c r="G287" s="24">
        <v>1803</v>
      </c>
      <c r="H287" s="184">
        <v>-0.27</v>
      </c>
      <c r="I287" s="25">
        <f t="shared" si="4"/>
        <v>0.05268386757443824</v>
      </c>
      <c r="J287" s="26">
        <f t="shared" si="5"/>
        <v>0.006149134414689713</v>
      </c>
    </row>
    <row r="288" spans="1:10" ht="12.75">
      <c r="A288" s="117">
        <v>41</v>
      </c>
      <c r="B288" s="114" t="s">
        <v>294</v>
      </c>
      <c r="C288" s="104" t="s">
        <v>382</v>
      </c>
      <c r="D288" s="105">
        <v>20014</v>
      </c>
      <c r="E288" s="105">
        <v>292746</v>
      </c>
      <c r="F288" s="120">
        <v>1.94</v>
      </c>
      <c r="G288" s="105">
        <v>3254</v>
      </c>
      <c r="H288" s="121" t="s">
        <v>118</v>
      </c>
      <c r="I288" s="106">
        <f t="shared" si="4"/>
        <v>0.16258618966723293</v>
      </c>
      <c r="J288" s="107">
        <f t="shared" si="5"/>
        <v>0.011115437956453717</v>
      </c>
    </row>
    <row r="289" spans="1:10" ht="12.75">
      <c r="A289" s="116">
        <v>42</v>
      </c>
      <c r="B289" s="113" t="s">
        <v>295</v>
      </c>
      <c r="C289" s="23" t="s">
        <v>402</v>
      </c>
      <c r="D289" s="24">
        <v>18507</v>
      </c>
      <c r="E289" s="24">
        <v>285856</v>
      </c>
      <c r="F289" s="119">
        <v>0.23</v>
      </c>
      <c r="G289" s="24">
        <v>-3430</v>
      </c>
      <c r="H289" s="184" t="s">
        <v>118</v>
      </c>
      <c r="I289" s="25">
        <f t="shared" si="4"/>
        <v>-0.1853352785432539</v>
      </c>
      <c r="J289" s="26">
        <f t="shared" si="5"/>
        <v>-0.011999048471957909</v>
      </c>
    </row>
    <row r="290" spans="1:10" ht="12.75">
      <c r="A290" s="117">
        <v>43</v>
      </c>
      <c r="B290" s="114" t="s">
        <v>296</v>
      </c>
      <c r="C290" s="104" t="s">
        <v>382</v>
      </c>
      <c r="D290" s="105">
        <v>19902</v>
      </c>
      <c r="E290" s="105">
        <v>277385</v>
      </c>
      <c r="F290" s="120">
        <v>0.08</v>
      </c>
      <c r="G290" s="105">
        <v>1605</v>
      </c>
      <c r="H290" s="121">
        <v>2.39</v>
      </c>
      <c r="I290" s="106">
        <f t="shared" si="4"/>
        <v>0.08064516129032258</v>
      </c>
      <c r="J290" s="107">
        <f t="shared" si="5"/>
        <v>0.005786181660868468</v>
      </c>
    </row>
    <row r="291" spans="1:10" ht="12.75">
      <c r="A291" s="116">
        <v>44</v>
      </c>
      <c r="B291" s="113" t="s">
        <v>221</v>
      </c>
      <c r="C291" s="23" t="s">
        <v>382</v>
      </c>
      <c r="D291" s="24">
        <v>45791</v>
      </c>
      <c r="E291" s="24">
        <v>277383</v>
      </c>
      <c r="F291" s="119">
        <v>0.03</v>
      </c>
      <c r="G291" s="24">
        <v>3295</v>
      </c>
      <c r="H291" s="184">
        <v>0.25</v>
      </c>
      <c r="I291" s="25">
        <f t="shared" si="4"/>
        <v>0.07195737153589134</v>
      </c>
      <c r="J291" s="26">
        <f t="shared" si="5"/>
        <v>0.01187888226747854</v>
      </c>
    </row>
    <row r="292" spans="1:10" ht="12.75">
      <c r="A292" s="117">
        <v>45</v>
      </c>
      <c r="B292" s="114" t="s">
        <v>297</v>
      </c>
      <c r="C292" s="104" t="s">
        <v>382</v>
      </c>
      <c r="D292" s="105">
        <v>36098</v>
      </c>
      <c r="E292" s="105">
        <v>268298</v>
      </c>
      <c r="F292" s="120">
        <v>0.11</v>
      </c>
      <c r="G292" s="105">
        <v>3891</v>
      </c>
      <c r="H292" s="121">
        <v>0.25</v>
      </c>
      <c r="I292" s="106">
        <f t="shared" si="4"/>
        <v>0.10778990525790902</v>
      </c>
      <c r="J292" s="107">
        <f t="shared" si="5"/>
        <v>0.014502530768026597</v>
      </c>
    </row>
    <row r="293" spans="1:10" ht="12.75">
      <c r="A293" s="116">
        <v>46</v>
      </c>
      <c r="B293" s="113" t="s">
        <v>298</v>
      </c>
      <c r="C293" s="23" t="s">
        <v>31</v>
      </c>
      <c r="D293" s="24">
        <v>7895</v>
      </c>
      <c r="E293" s="24">
        <v>265141</v>
      </c>
      <c r="F293" s="119">
        <v>-0.03</v>
      </c>
      <c r="G293" s="24">
        <v>753</v>
      </c>
      <c r="H293" s="184">
        <v>0.04</v>
      </c>
      <c r="I293" s="25">
        <f t="shared" si="4"/>
        <v>0.09537682077264091</v>
      </c>
      <c r="J293" s="26">
        <f t="shared" si="5"/>
        <v>0.002839998340505618</v>
      </c>
    </row>
    <row r="294" spans="1:10" ht="12.75">
      <c r="A294" s="117">
        <v>47</v>
      </c>
      <c r="B294" s="114" t="s">
        <v>300</v>
      </c>
      <c r="C294" s="104" t="s">
        <v>201</v>
      </c>
      <c r="D294" s="105">
        <v>15100</v>
      </c>
      <c r="E294" s="105">
        <v>261825</v>
      </c>
      <c r="F294" s="120">
        <v>0.03</v>
      </c>
      <c r="G294" s="105">
        <v>930</v>
      </c>
      <c r="H294" s="121">
        <v>-0.43</v>
      </c>
      <c r="I294" s="106">
        <f t="shared" si="4"/>
        <v>0.06158940397350993</v>
      </c>
      <c r="J294" s="107">
        <f t="shared" si="5"/>
        <v>0.003551990833572042</v>
      </c>
    </row>
    <row r="295" spans="1:10" ht="12.75">
      <c r="A295" s="116">
        <v>48</v>
      </c>
      <c r="B295" s="113" t="s">
        <v>301</v>
      </c>
      <c r="C295" s="23" t="s">
        <v>382</v>
      </c>
      <c r="D295" s="24">
        <v>15941</v>
      </c>
      <c r="E295" s="24">
        <v>260336</v>
      </c>
      <c r="F295" s="119">
        <v>0.05</v>
      </c>
      <c r="G295" s="24">
        <v>906</v>
      </c>
      <c r="H295" s="184">
        <v>-0.22</v>
      </c>
      <c r="I295" s="25">
        <f t="shared" si="4"/>
        <v>0.05683457750454802</v>
      </c>
      <c r="J295" s="26">
        <f t="shared" si="5"/>
        <v>0.003480118001352099</v>
      </c>
    </row>
    <row r="296" spans="1:10" ht="12.75">
      <c r="A296" s="117">
        <v>49</v>
      </c>
      <c r="B296" s="114" t="s">
        <v>202</v>
      </c>
      <c r="C296" s="104" t="s">
        <v>184</v>
      </c>
      <c r="D296" s="105">
        <v>18468</v>
      </c>
      <c r="E296" s="105">
        <v>249854</v>
      </c>
      <c r="F296" s="120">
        <v>-0.1</v>
      </c>
      <c r="G296" s="105">
        <v>1591</v>
      </c>
      <c r="H296" s="121">
        <v>-0.37</v>
      </c>
      <c r="I296" s="106">
        <f t="shared" si="4"/>
        <v>0.08614901451158762</v>
      </c>
      <c r="J296" s="107">
        <f t="shared" si="5"/>
        <v>0.0063677187477486855</v>
      </c>
    </row>
    <row r="297" spans="1:10" ht="12.75">
      <c r="A297" s="116">
        <v>50</v>
      </c>
      <c r="B297" s="113" t="s">
        <v>299</v>
      </c>
      <c r="C297" s="23" t="s">
        <v>303</v>
      </c>
      <c r="D297" s="24">
        <v>13424</v>
      </c>
      <c r="E297" s="24">
        <v>247671</v>
      </c>
      <c r="F297" s="119">
        <v>0.14</v>
      </c>
      <c r="G297" s="24">
        <v>1165</v>
      </c>
      <c r="H297" s="184">
        <v>-0.05</v>
      </c>
      <c r="I297" s="25">
        <f t="shared" si="4"/>
        <v>0.08678486293206197</v>
      </c>
      <c r="J297" s="26">
        <f t="shared" si="5"/>
        <v>0.004703820794521764</v>
      </c>
    </row>
    <row r="298" spans="1:10" ht="12.75">
      <c r="A298" s="117">
        <v>51</v>
      </c>
      <c r="B298" s="114" t="s">
        <v>304</v>
      </c>
      <c r="C298" s="104" t="s">
        <v>199</v>
      </c>
      <c r="D298" s="105">
        <v>27420</v>
      </c>
      <c r="E298" s="105">
        <v>246202</v>
      </c>
      <c r="F298" s="120">
        <v>0.02</v>
      </c>
      <c r="G298" s="105">
        <v>-791</v>
      </c>
      <c r="H298" s="121" t="s">
        <v>118</v>
      </c>
      <c r="I298" s="106">
        <f t="shared" si="4"/>
        <v>-0.028847556528081693</v>
      </c>
      <c r="J298" s="107">
        <f t="shared" si="5"/>
        <v>-0.0032128089942405017</v>
      </c>
    </row>
    <row r="299" spans="1:10" ht="12.75">
      <c r="A299" s="116">
        <v>52</v>
      </c>
      <c r="B299" s="113" t="s">
        <v>305</v>
      </c>
      <c r="C299" s="23" t="s">
        <v>400</v>
      </c>
      <c r="D299" s="24">
        <v>13794</v>
      </c>
      <c r="E299" s="24">
        <v>245203</v>
      </c>
      <c r="F299" s="119">
        <v>-0.03</v>
      </c>
      <c r="G299" s="24">
        <v>724</v>
      </c>
      <c r="H299" s="184">
        <v>0.15</v>
      </c>
      <c r="I299" s="174">
        <f t="shared" si="4"/>
        <v>0.052486588371755835</v>
      </c>
      <c r="J299" s="26">
        <f t="shared" si="5"/>
        <v>0.002952655554785219</v>
      </c>
    </row>
    <row r="300" spans="1:10" ht="12.75">
      <c r="A300" s="117">
        <v>53</v>
      </c>
      <c r="B300" s="114" t="s">
        <v>306</v>
      </c>
      <c r="C300" s="104" t="s">
        <v>42</v>
      </c>
      <c r="D300" s="105">
        <v>28593</v>
      </c>
      <c r="E300" s="105">
        <v>243037</v>
      </c>
      <c r="F300" s="120">
        <v>0.05</v>
      </c>
      <c r="G300" s="105">
        <v>1844</v>
      </c>
      <c r="H300" s="121">
        <v>0.19</v>
      </c>
      <c r="I300" s="106">
        <f t="shared" si="4"/>
        <v>0.06449130906165845</v>
      </c>
      <c r="J300" s="107">
        <f t="shared" si="5"/>
        <v>0.007587322094989652</v>
      </c>
    </row>
    <row r="301" spans="1:10" ht="12.75">
      <c r="A301" s="116">
        <v>54</v>
      </c>
      <c r="B301" s="113" t="s">
        <v>307</v>
      </c>
      <c r="C301" s="23" t="s">
        <v>414</v>
      </c>
      <c r="D301" s="24">
        <v>5018</v>
      </c>
      <c r="E301" s="24">
        <v>239640</v>
      </c>
      <c r="F301" s="119">
        <v>-0.09</v>
      </c>
      <c r="G301" s="24">
        <v>154</v>
      </c>
      <c r="H301" s="184">
        <v>-0.72</v>
      </c>
      <c r="I301" s="25">
        <f t="shared" si="4"/>
        <v>0.03068951773614986</v>
      </c>
      <c r="J301" s="26">
        <f t="shared" si="5"/>
        <v>0.0006426306125855449</v>
      </c>
    </row>
    <row r="302" spans="1:10" ht="12.75">
      <c r="A302" s="117">
        <v>55</v>
      </c>
      <c r="B302" s="114" t="s">
        <v>308</v>
      </c>
      <c r="C302" s="104" t="s">
        <v>31</v>
      </c>
      <c r="D302" s="105">
        <v>11744</v>
      </c>
      <c r="E302" s="105">
        <v>232574</v>
      </c>
      <c r="F302" s="120">
        <v>-0.03</v>
      </c>
      <c r="G302" s="105">
        <v>1085</v>
      </c>
      <c r="H302" s="121">
        <v>0.01</v>
      </c>
      <c r="I302" s="106">
        <f t="shared" si="4"/>
        <v>0.0923876021798365</v>
      </c>
      <c r="J302" s="107">
        <f t="shared" si="5"/>
        <v>0.0046651818345988805</v>
      </c>
    </row>
    <row r="303" spans="1:10" ht="12.75">
      <c r="A303" s="116">
        <v>56</v>
      </c>
      <c r="B303" s="113" t="s">
        <v>309</v>
      </c>
      <c r="C303" s="23" t="s">
        <v>392</v>
      </c>
      <c r="D303" s="24">
        <v>1312</v>
      </c>
      <c r="E303" s="24">
        <v>226739</v>
      </c>
      <c r="F303" s="119">
        <v>0.09</v>
      </c>
      <c r="G303" s="24">
        <v>339</v>
      </c>
      <c r="H303" s="184">
        <v>0.05</v>
      </c>
      <c r="I303" s="25">
        <f t="shared" si="4"/>
        <v>0.2583841463414634</v>
      </c>
      <c r="J303" s="26">
        <f t="shared" si="5"/>
        <v>0.0014951111189517464</v>
      </c>
    </row>
    <row r="304" spans="1:10" ht="12.75">
      <c r="A304" s="117">
        <v>57</v>
      </c>
      <c r="B304" s="114" t="s">
        <v>310</v>
      </c>
      <c r="C304" s="104" t="s">
        <v>199</v>
      </c>
      <c r="D304" s="105">
        <v>29150</v>
      </c>
      <c r="E304" s="105">
        <v>223782</v>
      </c>
      <c r="F304" s="120">
        <v>0</v>
      </c>
      <c r="G304" s="105">
        <v>1889</v>
      </c>
      <c r="H304" s="121">
        <v>0.24</v>
      </c>
      <c r="I304" s="106">
        <f t="shared" si="4"/>
        <v>0.06480274442538593</v>
      </c>
      <c r="J304" s="107">
        <f t="shared" si="5"/>
        <v>0.008441250860212171</v>
      </c>
    </row>
    <row r="305" spans="1:10" ht="12.75">
      <c r="A305" s="116">
        <v>58</v>
      </c>
      <c r="B305" s="113" t="s">
        <v>311</v>
      </c>
      <c r="C305" s="23" t="s">
        <v>199</v>
      </c>
      <c r="D305" s="24">
        <v>13923</v>
      </c>
      <c r="E305" s="24">
        <v>211851</v>
      </c>
      <c r="F305" s="119">
        <v>0.2</v>
      </c>
      <c r="G305" s="24">
        <v>932</v>
      </c>
      <c r="H305" s="184">
        <v>-0.26</v>
      </c>
      <c r="I305" s="25">
        <f t="shared" si="4"/>
        <v>0.06693959635136106</v>
      </c>
      <c r="J305" s="26">
        <f t="shared" si="5"/>
        <v>0.0043993183888676474</v>
      </c>
    </row>
    <row r="306" spans="1:10" ht="12.75">
      <c r="A306" s="117">
        <v>59</v>
      </c>
      <c r="B306" s="114" t="s">
        <v>61</v>
      </c>
      <c r="C306" s="104" t="s">
        <v>62</v>
      </c>
      <c r="D306" s="105">
        <v>30432</v>
      </c>
      <c r="E306" s="105">
        <v>211234</v>
      </c>
      <c r="F306" s="120">
        <v>0.01</v>
      </c>
      <c r="G306" s="105">
        <v>1894</v>
      </c>
      <c r="H306" s="121">
        <v>0.62</v>
      </c>
      <c r="I306" s="106">
        <f t="shared" si="4"/>
        <v>0.062237118822292326</v>
      </c>
      <c r="J306" s="107">
        <f t="shared" si="5"/>
        <v>0.00896635958226422</v>
      </c>
    </row>
    <row r="307" spans="1:10" ht="12.75">
      <c r="A307" s="116">
        <v>60</v>
      </c>
      <c r="B307" s="113" t="s">
        <v>312</v>
      </c>
      <c r="C307" s="23" t="s">
        <v>414</v>
      </c>
      <c r="D307" s="24">
        <v>18289</v>
      </c>
      <c r="E307" s="24">
        <v>206047</v>
      </c>
      <c r="F307" s="119">
        <v>-0.03</v>
      </c>
      <c r="G307" s="24">
        <v>1134</v>
      </c>
      <c r="H307" s="184">
        <v>3.32</v>
      </c>
      <c r="I307" s="25">
        <f t="shared" si="4"/>
        <v>0.06200448356935863</v>
      </c>
      <c r="J307" s="26">
        <f t="shared" si="5"/>
        <v>0.005503598693501968</v>
      </c>
    </row>
    <row r="308" spans="1:10" ht="12.75">
      <c r="A308" s="117">
        <v>61</v>
      </c>
      <c r="B308" s="114" t="s">
        <v>313</v>
      </c>
      <c r="C308" s="104" t="s">
        <v>382</v>
      </c>
      <c r="D308" s="105">
        <v>31002</v>
      </c>
      <c r="E308" s="105">
        <v>190453</v>
      </c>
      <c r="F308" s="120">
        <v>-0.07</v>
      </c>
      <c r="G308" s="105">
        <v>1188</v>
      </c>
      <c r="H308" s="121">
        <v>0.28</v>
      </c>
      <c r="I308" s="106">
        <f t="shared" si="4"/>
        <v>0.03832010838010451</v>
      </c>
      <c r="J308" s="107">
        <f t="shared" si="5"/>
        <v>0.006237759447212698</v>
      </c>
    </row>
    <row r="309" spans="1:10" ht="12.75">
      <c r="A309" s="116">
        <v>62</v>
      </c>
      <c r="B309" s="113" t="s">
        <v>51</v>
      </c>
      <c r="C309" s="23" t="s">
        <v>42</v>
      </c>
      <c r="D309" s="24">
        <v>22362</v>
      </c>
      <c r="E309" s="24">
        <v>188597</v>
      </c>
      <c r="F309" s="119">
        <v>0.04</v>
      </c>
      <c r="G309" s="24">
        <v>1077</v>
      </c>
      <c r="H309" s="184">
        <v>-0.18</v>
      </c>
      <c r="I309" s="25">
        <f t="shared" si="4"/>
        <v>0.04816206063858331</v>
      </c>
      <c r="J309" s="26">
        <f t="shared" si="5"/>
        <v>0.005710589245852267</v>
      </c>
    </row>
    <row r="310" spans="1:10" ht="12.75">
      <c r="A310" s="117">
        <v>63</v>
      </c>
      <c r="B310" s="114" t="s">
        <v>314</v>
      </c>
      <c r="C310" s="104" t="s">
        <v>382</v>
      </c>
      <c r="D310" s="105">
        <v>6933</v>
      </c>
      <c r="E310" s="105">
        <v>184854</v>
      </c>
      <c r="F310" s="120">
        <v>0</v>
      </c>
      <c r="G310" s="105">
        <v>843</v>
      </c>
      <c r="H310" s="121">
        <v>0.45</v>
      </c>
      <c r="I310" s="106">
        <f t="shared" si="4"/>
        <v>0.12159238424924275</v>
      </c>
      <c r="J310" s="107">
        <f t="shared" si="5"/>
        <v>0.004560355740205784</v>
      </c>
    </row>
    <row r="311" spans="1:10" ht="12.75">
      <c r="A311" s="116">
        <v>64</v>
      </c>
      <c r="B311" s="113" t="s">
        <v>35</v>
      </c>
      <c r="C311" s="23" t="s">
        <v>414</v>
      </c>
      <c r="D311" s="24">
        <v>2524</v>
      </c>
      <c r="E311" s="24">
        <v>182427</v>
      </c>
      <c r="F311" s="119">
        <v>-0.07</v>
      </c>
      <c r="G311" s="24">
        <v>-741</v>
      </c>
      <c r="H311" s="184" t="s">
        <v>118</v>
      </c>
      <c r="I311" s="25">
        <f t="shared" si="4"/>
        <v>-0.29358161648177494</v>
      </c>
      <c r="J311" s="26">
        <f t="shared" si="5"/>
        <v>-0.004061898732095578</v>
      </c>
    </row>
    <row r="312" spans="1:10" ht="12.75">
      <c r="A312" s="117">
        <v>65</v>
      </c>
      <c r="B312" s="114" t="s">
        <v>315</v>
      </c>
      <c r="C312" s="104" t="s">
        <v>382</v>
      </c>
      <c r="D312" s="105">
        <v>13604</v>
      </c>
      <c r="E312" s="105">
        <v>182043</v>
      </c>
      <c r="F312" s="120">
        <v>0</v>
      </c>
      <c r="G312" s="105">
        <v>1000</v>
      </c>
      <c r="H312" s="121">
        <v>0.97</v>
      </c>
      <c r="I312" s="106">
        <f aca="true" t="shared" si="6" ref="I312:I347">G312/D312</f>
        <v>0.07350779182593355</v>
      </c>
      <c r="J312" s="107">
        <f aca="true" t="shared" si="7" ref="J312:J347">G312/E312</f>
        <v>0.00549320764874233</v>
      </c>
    </row>
    <row r="313" spans="1:10" ht="12.75">
      <c r="A313" s="116">
        <v>66</v>
      </c>
      <c r="B313" s="113" t="s">
        <v>158</v>
      </c>
      <c r="C313" s="23" t="s">
        <v>382</v>
      </c>
      <c r="D313" s="24">
        <v>45755</v>
      </c>
      <c r="E313" s="24">
        <v>180027</v>
      </c>
      <c r="F313" s="119">
        <v>0.05</v>
      </c>
      <c r="G313" s="24">
        <v>3326</v>
      </c>
      <c r="H313" s="184">
        <v>0.95</v>
      </c>
      <c r="I313" s="25">
        <f t="shared" si="6"/>
        <v>0.07269150912468583</v>
      </c>
      <c r="J313" s="26">
        <f t="shared" si="7"/>
        <v>0.01847500652679876</v>
      </c>
    </row>
    <row r="314" spans="1:10" ht="12.75">
      <c r="A314" s="117">
        <v>67</v>
      </c>
      <c r="B314" s="114" t="s">
        <v>316</v>
      </c>
      <c r="C314" s="104" t="s">
        <v>392</v>
      </c>
      <c r="D314" s="105">
        <v>28510</v>
      </c>
      <c r="E314" s="105">
        <v>178186</v>
      </c>
      <c r="F314" s="120">
        <v>0.19</v>
      </c>
      <c r="G314" s="105">
        <v>1009</v>
      </c>
      <c r="H314" s="121">
        <v>-0.29</v>
      </c>
      <c r="I314" s="106">
        <f t="shared" si="6"/>
        <v>0.035391090845317434</v>
      </c>
      <c r="J314" s="107">
        <f t="shared" si="7"/>
        <v>0.005662622203764606</v>
      </c>
    </row>
    <row r="315" spans="1:10" ht="12.75">
      <c r="A315" s="116">
        <v>68</v>
      </c>
      <c r="B315" s="113" t="s">
        <v>70</v>
      </c>
      <c r="C315" s="23" t="s">
        <v>42</v>
      </c>
      <c r="D315" s="24">
        <v>18249</v>
      </c>
      <c r="E315" s="24">
        <v>176927</v>
      </c>
      <c r="F315" s="119">
        <v>-0.03</v>
      </c>
      <c r="G315" s="24">
        <v>-102</v>
      </c>
      <c r="H315" s="184" t="s">
        <v>118</v>
      </c>
      <c r="I315" s="25">
        <f t="shared" si="6"/>
        <v>-0.00558934736149926</v>
      </c>
      <c r="J315" s="26">
        <f t="shared" si="7"/>
        <v>-0.000576508955670983</v>
      </c>
    </row>
    <row r="316" spans="1:10" ht="12.75">
      <c r="A316" s="117">
        <v>69</v>
      </c>
      <c r="B316" s="114" t="s">
        <v>317</v>
      </c>
      <c r="C316" s="104" t="s">
        <v>42</v>
      </c>
      <c r="D316" s="105">
        <v>14885</v>
      </c>
      <c r="E316" s="105">
        <v>173906</v>
      </c>
      <c r="F316" s="120">
        <v>-0.05</v>
      </c>
      <c r="G316" s="105">
        <v>416</v>
      </c>
      <c r="H316" s="121">
        <v>-0.61</v>
      </c>
      <c r="I316" s="106">
        <f t="shared" si="6"/>
        <v>0.02794759825327511</v>
      </c>
      <c r="J316" s="107">
        <f t="shared" si="7"/>
        <v>0.002392096879923637</v>
      </c>
    </row>
    <row r="317" spans="1:10" ht="12.75">
      <c r="A317" s="116">
        <v>70</v>
      </c>
      <c r="B317" s="113" t="s">
        <v>318</v>
      </c>
      <c r="C317" s="23" t="s">
        <v>400</v>
      </c>
      <c r="D317" s="24">
        <v>10206</v>
      </c>
      <c r="E317" s="24">
        <v>171933</v>
      </c>
      <c r="F317" s="119">
        <v>-0.01</v>
      </c>
      <c r="G317" s="24">
        <v>-290</v>
      </c>
      <c r="H317" s="184" t="s">
        <v>118</v>
      </c>
      <c r="I317" s="25">
        <f t="shared" si="6"/>
        <v>-0.028414658044287673</v>
      </c>
      <c r="J317" s="26">
        <f t="shared" si="7"/>
        <v>-0.0016867035414958153</v>
      </c>
    </row>
    <row r="318" spans="1:10" ht="12.75">
      <c r="A318" s="117">
        <v>71</v>
      </c>
      <c r="B318" s="114" t="s">
        <v>319</v>
      </c>
      <c r="C318" s="104" t="s">
        <v>92</v>
      </c>
      <c r="D318" s="105">
        <v>4865</v>
      </c>
      <c r="E318" s="105">
        <v>170517</v>
      </c>
      <c r="F318" s="120">
        <v>0.09</v>
      </c>
      <c r="G318" s="105">
        <v>399</v>
      </c>
      <c r="H318" s="121">
        <v>0.15</v>
      </c>
      <c r="I318" s="106">
        <f t="shared" si="6"/>
        <v>0.08201438848920864</v>
      </c>
      <c r="J318" s="107">
        <f t="shared" si="7"/>
        <v>0.0023399426450148664</v>
      </c>
    </row>
    <row r="319" spans="1:10" ht="12.75">
      <c r="A319" s="116">
        <v>72</v>
      </c>
      <c r="B319" s="113" t="s">
        <v>397</v>
      </c>
      <c r="C319" s="23" t="s">
        <v>382</v>
      </c>
      <c r="D319" s="24">
        <v>98255</v>
      </c>
      <c r="E319" s="24">
        <v>169544</v>
      </c>
      <c r="F319" s="119">
        <v>0.04</v>
      </c>
      <c r="G319" s="24">
        <v>4286</v>
      </c>
      <c r="H319" s="184">
        <v>4.39</v>
      </c>
      <c r="I319" s="25">
        <f t="shared" si="6"/>
        <v>0.0436211897613353</v>
      </c>
      <c r="J319" s="26">
        <f t="shared" si="7"/>
        <v>0.025279573444061718</v>
      </c>
    </row>
    <row r="320" spans="1:10" ht="12.75">
      <c r="A320" s="117">
        <v>73</v>
      </c>
      <c r="B320" s="114" t="s">
        <v>320</v>
      </c>
      <c r="C320" s="104" t="s">
        <v>92</v>
      </c>
      <c r="D320" s="105">
        <v>5488</v>
      </c>
      <c r="E320" s="105">
        <v>161602</v>
      </c>
      <c r="F320" s="120">
        <v>0.06</v>
      </c>
      <c r="G320" s="105">
        <v>599</v>
      </c>
      <c r="H320" s="121">
        <v>-0.02</v>
      </c>
      <c r="I320" s="106">
        <f t="shared" si="6"/>
        <v>0.10914723032069971</v>
      </c>
      <c r="J320" s="107">
        <f t="shared" si="7"/>
        <v>0.003706637294092895</v>
      </c>
    </row>
    <row r="321" spans="1:10" ht="12.75">
      <c r="A321" s="116">
        <v>74</v>
      </c>
      <c r="B321" s="113" t="s">
        <v>47</v>
      </c>
      <c r="C321" s="23" t="s">
        <v>42</v>
      </c>
      <c r="D321" s="24">
        <v>16582</v>
      </c>
      <c r="E321" s="24">
        <v>160837</v>
      </c>
      <c r="F321" s="119">
        <v>0.06</v>
      </c>
      <c r="G321" s="24">
        <v>851</v>
      </c>
      <c r="H321" s="184">
        <v>-0.04</v>
      </c>
      <c r="I321" s="25">
        <f t="shared" si="6"/>
        <v>0.05132070920274997</v>
      </c>
      <c r="J321" s="26">
        <f t="shared" si="7"/>
        <v>0.005291071084389786</v>
      </c>
    </row>
    <row r="322" spans="1:10" ht="12.75">
      <c r="A322" s="117">
        <v>75</v>
      </c>
      <c r="B322" s="114" t="s">
        <v>197</v>
      </c>
      <c r="C322" s="104" t="s">
        <v>382</v>
      </c>
      <c r="D322" s="105">
        <v>58790</v>
      </c>
      <c r="E322" s="105">
        <v>157253</v>
      </c>
      <c r="F322" s="120">
        <v>0.04</v>
      </c>
      <c r="G322" s="105">
        <v>2671</v>
      </c>
      <c r="H322" s="121">
        <v>1.04</v>
      </c>
      <c r="I322" s="106">
        <f t="shared" si="6"/>
        <v>0.04543289675114815</v>
      </c>
      <c r="J322" s="107">
        <f t="shared" si="7"/>
        <v>0.016985367528759388</v>
      </c>
    </row>
    <row r="323" spans="1:10" ht="12.75">
      <c r="A323" s="116">
        <v>76</v>
      </c>
      <c r="B323" s="113" t="s">
        <v>321</v>
      </c>
      <c r="C323" s="23" t="s">
        <v>322</v>
      </c>
      <c r="D323" s="24">
        <v>12004</v>
      </c>
      <c r="E323" s="24">
        <v>155194</v>
      </c>
      <c r="F323" s="119">
        <v>0.09</v>
      </c>
      <c r="G323" s="24">
        <v>1055</v>
      </c>
      <c r="H323" s="184">
        <v>0.26</v>
      </c>
      <c r="I323" s="25">
        <f t="shared" si="6"/>
        <v>0.08788737087637455</v>
      </c>
      <c r="J323" s="26">
        <f t="shared" si="7"/>
        <v>0.00679794321945436</v>
      </c>
    </row>
    <row r="324" spans="1:10" ht="12.75">
      <c r="A324" s="117">
        <v>77</v>
      </c>
      <c r="B324" s="114" t="s">
        <v>323</v>
      </c>
      <c r="C324" s="104" t="s">
        <v>414</v>
      </c>
      <c r="D324" s="105">
        <v>3257</v>
      </c>
      <c r="E324" s="105">
        <v>152979</v>
      </c>
      <c r="F324" s="120">
        <v>-0.19</v>
      </c>
      <c r="G324" s="105">
        <v>-594</v>
      </c>
      <c r="H324" s="121" t="s">
        <v>118</v>
      </c>
      <c r="I324" s="106">
        <f t="shared" si="6"/>
        <v>-0.18237642001842186</v>
      </c>
      <c r="J324" s="107">
        <f t="shared" si="7"/>
        <v>-0.0038828858862981195</v>
      </c>
    </row>
    <row r="325" spans="1:10" ht="12.75">
      <c r="A325" s="116">
        <v>78</v>
      </c>
      <c r="B325" s="113" t="s">
        <v>324</v>
      </c>
      <c r="C325" s="23" t="s">
        <v>62</v>
      </c>
      <c r="D325" s="24">
        <v>22759</v>
      </c>
      <c r="E325" s="24">
        <v>148899</v>
      </c>
      <c r="F325" s="119">
        <v>0.06</v>
      </c>
      <c r="G325" s="24">
        <v>1130</v>
      </c>
      <c r="H325" s="184">
        <v>-0.24</v>
      </c>
      <c r="I325" s="25">
        <f t="shared" si="6"/>
        <v>0.04965068764005448</v>
      </c>
      <c r="J325" s="26">
        <f t="shared" si="7"/>
        <v>0.0075890368639144655</v>
      </c>
    </row>
    <row r="326" spans="1:10" ht="12.75">
      <c r="A326" s="117">
        <v>79</v>
      </c>
      <c r="B326" s="114" t="s">
        <v>325</v>
      </c>
      <c r="C326" s="104" t="s">
        <v>199</v>
      </c>
      <c r="D326" s="105">
        <v>4460</v>
      </c>
      <c r="E326" s="105">
        <v>147834</v>
      </c>
      <c r="F326" s="120">
        <v>0.06</v>
      </c>
      <c r="G326" s="105">
        <v>-301</v>
      </c>
      <c r="H326" s="121" t="s">
        <v>118</v>
      </c>
      <c r="I326" s="106">
        <f t="shared" si="6"/>
        <v>-0.06748878923766816</v>
      </c>
      <c r="J326" s="107">
        <f t="shared" si="7"/>
        <v>-0.002036067481093659</v>
      </c>
    </row>
    <row r="327" spans="1:10" ht="12.75">
      <c r="A327" s="116">
        <v>80</v>
      </c>
      <c r="B327" s="113" t="s">
        <v>326</v>
      </c>
      <c r="C327" s="23" t="s">
        <v>201</v>
      </c>
      <c r="D327" s="24">
        <v>11287</v>
      </c>
      <c r="E327" s="24">
        <v>146942</v>
      </c>
      <c r="F327" s="119">
        <v>0.09</v>
      </c>
      <c r="G327" s="24">
        <v>838</v>
      </c>
      <c r="H327" s="184">
        <v>-0.12</v>
      </c>
      <c r="I327" s="25">
        <f t="shared" si="6"/>
        <v>0.07424470629928236</v>
      </c>
      <c r="J327" s="26">
        <f t="shared" si="7"/>
        <v>0.005702930407916048</v>
      </c>
    </row>
    <row r="328" spans="1:10" ht="12.75">
      <c r="A328" s="117">
        <v>81</v>
      </c>
      <c r="B328" s="114" t="s">
        <v>327</v>
      </c>
      <c r="C328" s="104" t="s">
        <v>201</v>
      </c>
      <c r="D328" s="105">
        <v>6444</v>
      </c>
      <c r="E328" s="105">
        <v>142755</v>
      </c>
      <c r="F328" s="120">
        <v>0.07</v>
      </c>
      <c r="G328" s="105">
        <v>612</v>
      </c>
      <c r="H328" s="121">
        <v>0.05</v>
      </c>
      <c r="I328" s="106">
        <f t="shared" si="6"/>
        <v>0.09497206703910614</v>
      </c>
      <c r="J328" s="107">
        <f t="shared" si="7"/>
        <v>0.0042870652516549335</v>
      </c>
    </row>
    <row r="329" spans="1:10" ht="12.75">
      <c r="A329" s="116">
        <v>82</v>
      </c>
      <c r="B329" s="113" t="s">
        <v>328</v>
      </c>
      <c r="C329" s="23" t="s">
        <v>92</v>
      </c>
      <c r="D329" s="24">
        <v>4585</v>
      </c>
      <c r="E329" s="24">
        <v>139923</v>
      </c>
      <c r="F329" s="119">
        <v>0.21</v>
      </c>
      <c r="G329" s="24">
        <v>113</v>
      </c>
      <c r="H329" s="184">
        <v>-0.63</v>
      </c>
      <c r="I329" s="25">
        <f t="shared" si="6"/>
        <v>0.024645583424209378</v>
      </c>
      <c r="J329" s="26">
        <f t="shared" si="7"/>
        <v>0.0008075870300093623</v>
      </c>
    </row>
    <row r="330" spans="1:10" ht="12.75">
      <c r="A330" s="117">
        <v>83</v>
      </c>
      <c r="B330" s="114" t="s">
        <v>329</v>
      </c>
      <c r="C330" s="104" t="s">
        <v>199</v>
      </c>
      <c r="D330" s="105">
        <v>6427</v>
      </c>
      <c r="E330" s="105">
        <v>135185</v>
      </c>
      <c r="F330" s="120">
        <v>0.13</v>
      </c>
      <c r="G330" s="105">
        <v>610</v>
      </c>
      <c r="H330" s="121">
        <v>-0.06</v>
      </c>
      <c r="I330" s="106">
        <f t="shared" si="6"/>
        <v>0.09491208962190757</v>
      </c>
      <c r="J330" s="107">
        <f t="shared" si="7"/>
        <v>0.004512334948404039</v>
      </c>
    </row>
    <row r="331" spans="1:10" ht="12.75">
      <c r="A331" s="116">
        <v>84</v>
      </c>
      <c r="B331" s="113" t="s">
        <v>46</v>
      </c>
      <c r="C331" s="23" t="s">
        <v>392</v>
      </c>
      <c r="D331" s="24">
        <v>6566</v>
      </c>
      <c r="E331" s="24">
        <v>132821</v>
      </c>
      <c r="F331" s="119">
        <v>-0.06</v>
      </c>
      <c r="G331" s="24">
        <v>-614</v>
      </c>
      <c r="H331" s="184" t="s">
        <v>118</v>
      </c>
      <c r="I331" s="25">
        <f t="shared" si="6"/>
        <v>-0.09351203167834297</v>
      </c>
      <c r="J331" s="26">
        <f t="shared" si="7"/>
        <v>-0.004622762966699543</v>
      </c>
    </row>
    <row r="332" spans="1:10" ht="12.75">
      <c r="A332" s="117">
        <v>85</v>
      </c>
      <c r="B332" s="114" t="s">
        <v>330</v>
      </c>
      <c r="C332" s="104" t="s">
        <v>56</v>
      </c>
      <c r="D332" s="105">
        <v>5513</v>
      </c>
      <c r="E332" s="105">
        <v>127150</v>
      </c>
      <c r="F332" s="120">
        <v>0.41</v>
      </c>
      <c r="G332" s="105">
        <v>268</v>
      </c>
      <c r="H332" s="121">
        <v>0.14</v>
      </c>
      <c r="I332" s="106">
        <f t="shared" si="6"/>
        <v>0.04861237076002177</v>
      </c>
      <c r="J332" s="107">
        <f t="shared" si="7"/>
        <v>0.002107746755800236</v>
      </c>
    </row>
    <row r="333" spans="1:10" ht="12.75">
      <c r="A333" s="116">
        <v>86</v>
      </c>
      <c r="B333" s="113" t="s">
        <v>331</v>
      </c>
      <c r="C333" s="23" t="s">
        <v>414</v>
      </c>
      <c r="D333" s="24">
        <v>1502</v>
      </c>
      <c r="E333" s="24">
        <v>119021</v>
      </c>
      <c r="F333" s="119">
        <v>-0.08</v>
      </c>
      <c r="G333" s="24">
        <v>-377</v>
      </c>
      <c r="H333" s="184" t="s">
        <v>118</v>
      </c>
      <c r="I333" s="25">
        <f t="shared" si="6"/>
        <v>-0.25099866844207724</v>
      </c>
      <c r="J333" s="26">
        <f t="shared" si="7"/>
        <v>-0.0031675082548457837</v>
      </c>
    </row>
    <row r="334" spans="1:10" ht="12.75">
      <c r="A334" s="117">
        <v>87</v>
      </c>
      <c r="B334" s="114" t="s">
        <v>332</v>
      </c>
      <c r="C334" s="104" t="s">
        <v>382</v>
      </c>
      <c r="D334" s="105">
        <v>19358</v>
      </c>
      <c r="E334" s="105">
        <v>118258</v>
      </c>
      <c r="F334" s="120">
        <v>0.12</v>
      </c>
      <c r="G334" s="105">
        <v>1594</v>
      </c>
      <c r="H334" s="121">
        <v>0.15</v>
      </c>
      <c r="I334" s="106">
        <f t="shared" si="6"/>
        <v>0.08234321727451183</v>
      </c>
      <c r="J334" s="107">
        <f t="shared" si="7"/>
        <v>0.01347900353464459</v>
      </c>
    </row>
    <row r="335" spans="1:10" ht="12.75">
      <c r="A335" s="116">
        <v>88</v>
      </c>
      <c r="B335" s="113" t="s">
        <v>224</v>
      </c>
      <c r="C335" s="23" t="s">
        <v>382</v>
      </c>
      <c r="D335" s="24">
        <v>25131</v>
      </c>
      <c r="E335" s="24">
        <v>117426</v>
      </c>
      <c r="F335" s="119">
        <v>0.08</v>
      </c>
      <c r="G335" s="24">
        <v>1134</v>
      </c>
      <c r="H335" s="184">
        <v>-0.02</v>
      </c>
      <c r="I335" s="25">
        <f t="shared" si="6"/>
        <v>0.045123552584457445</v>
      </c>
      <c r="J335" s="26">
        <f t="shared" si="7"/>
        <v>0.009657145776914823</v>
      </c>
    </row>
    <row r="336" spans="1:10" ht="12.75">
      <c r="A336" s="117">
        <v>89</v>
      </c>
      <c r="B336" s="114" t="s">
        <v>333</v>
      </c>
      <c r="C336" s="104" t="s">
        <v>382</v>
      </c>
      <c r="D336" s="105">
        <v>17122</v>
      </c>
      <c r="E336" s="105">
        <v>117323</v>
      </c>
      <c r="F336" s="120">
        <v>0.12</v>
      </c>
      <c r="G336" s="105">
        <v>1332</v>
      </c>
      <c r="H336" s="121">
        <v>-0.03</v>
      </c>
      <c r="I336" s="106">
        <f t="shared" si="6"/>
        <v>0.07779465015769185</v>
      </c>
      <c r="J336" s="107">
        <f t="shared" si="7"/>
        <v>0.011353272589347357</v>
      </c>
    </row>
    <row r="337" spans="1:10" ht="12.75">
      <c r="A337" s="116">
        <v>90</v>
      </c>
      <c r="B337" s="113" t="s">
        <v>334</v>
      </c>
      <c r="C337" s="23" t="s">
        <v>402</v>
      </c>
      <c r="D337" s="24">
        <v>19775</v>
      </c>
      <c r="E337" s="24">
        <v>117118</v>
      </c>
      <c r="F337" s="119">
        <v>-0.05</v>
      </c>
      <c r="G337" s="24">
        <v>-66</v>
      </c>
      <c r="H337" s="184" t="s">
        <v>118</v>
      </c>
      <c r="I337" s="25">
        <f t="shared" si="6"/>
        <v>-0.0033375474083438684</v>
      </c>
      <c r="J337" s="26">
        <f t="shared" si="7"/>
        <v>-0.0005635342133574685</v>
      </c>
    </row>
    <row r="338" spans="1:10" ht="12.75">
      <c r="A338" s="117">
        <v>91</v>
      </c>
      <c r="B338" s="114" t="s">
        <v>335</v>
      </c>
      <c r="C338" s="104" t="s">
        <v>402</v>
      </c>
      <c r="D338" s="105">
        <v>2434</v>
      </c>
      <c r="E338" s="105">
        <v>115460</v>
      </c>
      <c r="F338" s="120">
        <v>-0.02</v>
      </c>
      <c r="G338" s="105">
        <v>-1226</v>
      </c>
      <c r="H338" s="121" t="s">
        <v>118</v>
      </c>
      <c r="I338" s="106">
        <f t="shared" si="6"/>
        <v>-0.5036976170912079</v>
      </c>
      <c r="J338" s="107">
        <f t="shared" si="7"/>
        <v>-0.010618395981292222</v>
      </c>
    </row>
    <row r="339" spans="1:10" ht="12.75">
      <c r="A339" s="116">
        <v>92</v>
      </c>
      <c r="B339" s="113" t="s">
        <v>336</v>
      </c>
      <c r="C339" s="23" t="s">
        <v>400</v>
      </c>
      <c r="D339" s="24">
        <v>15597</v>
      </c>
      <c r="E339" s="24">
        <v>113010</v>
      </c>
      <c r="F339" s="119">
        <v>0.05</v>
      </c>
      <c r="G339" s="24">
        <v>844</v>
      </c>
      <c r="H339" s="184">
        <v>0.21</v>
      </c>
      <c r="I339" s="25">
        <f t="shared" si="6"/>
        <v>0.05411297044303392</v>
      </c>
      <c r="J339" s="26">
        <f t="shared" si="7"/>
        <v>0.0074683656313600565</v>
      </c>
    </row>
    <row r="340" spans="1:10" ht="12.75">
      <c r="A340" s="117">
        <v>93</v>
      </c>
      <c r="B340" s="114" t="s">
        <v>337</v>
      </c>
      <c r="C340" s="104" t="s">
        <v>414</v>
      </c>
      <c r="D340" s="105">
        <v>7885</v>
      </c>
      <c r="E340" s="105">
        <v>112580</v>
      </c>
      <c r="F340" s="120">
        <v>-0.01</v>
      </c>
      <c r="G340" s="105">
        <v>-1180</v>
      </c>
      <c r="H340" s="121" t="s">
        <v>118</v>
      </c>
      <c r="I340" s="106">
        <f t="shared" si="6"/>
        <v>-0.14965123652504755</v>
      </c>
      <c r="J340" s="107">
        <f t="shared" si="7"/>
        <v>-0.010481435423698704</v>
      </c>
    </row>
    <row r="341" spans="1:10" ht="12.75">
      <c r="A341" s="116">
        <v>94</v>
      </c>
      <c r="B341" s="113" t="s">
        <v>338</v>
      </c>
      <c r="C341" s="23" t="s">
        <v>42</v>
      </c>
      <c r="D341" s="24">
        <v>13533</v>
      </c>
      <c r="E341" s="24">
        <v>111461</v>
      </c>
      <c r="F341" s="119">
        <v>0.37</v>
      </c>
      <c r="G341" s="24">
        <v>658</v>
      </c>
      <c r="H341" s="184">
        <v>0.17</v>
      </c>
      <c r="I341" s="25">
        <f t="shared" si="6"/>
        <v>0.04862188723860194</v>
      </c>
      <c r="J341" s="26">
        <f t="shared" si="7"/>
        <v>0.005903410161401746</v>
      </c>
    </row>
    <row r="342" spans="1:10" ht="12.75">
      <c r="A342" s="117">
        <v>95</v>
      </c>
      <c r="B342" s="114" t="s">
        <v>339</v>
      </c>
      <c r="C342" s="104" t="s">
        <v>92</v>
      </c>
      <c r="D342" s="105">
        <v>8400</v>
      </c>
      <c r="E342" s="105">
        <v>110174</v>
      </c>
      <c r="F342" s="120">
        <v>0.02</v>
      </c>
      <c r="G342" s="105">
        <v>281</v>
      </c>
      <c r="H342" s="121">
        <v>-0.63</v>
      </c>
      <c r="I342" s="106">
        <f t="shared" si="6"/>
        <v>0.033452380952380956</v>
      </c>
      <c r="J342" s="107">
        <f t="shared" si="7"/>
        <v>0.002550511009857135</v>
      </c>
    </row>
    <row r="343" spans="1:10" ht="12.75">
      <c r="A343" s="116">
        <v>96</v>
      </c>
      <c r="B343" s="113" t="s">
        <v>340</v>
      </c>
      <c r="C343" s="23" t="s">
        <v>201</v>
      </c>
      <c r="D343" s="24">
        <v>6910</v>
      </c>
      <c r="E343" s="24">
        <v>110104</v>
      </c>
      <c r="F343" s="119">
        <v>0</v>
      </c>
      <c r="G343" s="24">
        <v>478</v>
      </c>
      <c r="H343" s="184">
        <v>-0.2</v>
      </c>
      <c r="I343" s="25">
        <f t="shared" si="6"/>
        <v>0.06917510853835021</v>
      </c>
      <c r="J343" s="26">
        <f t="shared" si="7"/>
        <v>0.004341349996367071</v>
      </c>
    </row>
    <row r="344" spans="1:10" ht="12.75">
      <c r="A344" s="117">
        <v>97</v>
      </c>
      <c r="B344" s="114" t="s">
        <v>341</v>
      </c>
      <c r="C344" s="104" t="s">
        <v>62</v>
      </c>
      <c r="D344" s="105">
        <v>17941</v>
      </c>
      <c r="E344" s="105">
        <v>107296</v>
      </c>
      <c r="F344" s="120">
        <v>0.01</v>
      </c>
      <c r="G344" s="105">
        <v>1231</v>
      </c>
      <c r="H344" s="121">
        <v>0.15</v>
      </c>
      <c r="I344" s="106">
        <f t="shared" si="6"/>
        <v>0.06861378964383257</v>
      </c>
      <c r="J344" s="107">
        <f t="shared" si="7"/>
        <v>0.011472934685356397</v>
      </c>
    </row>
    <row r="345" spans="1:10" ht="12.75">
      <c r="A345" s="116">
        <v>98</v>
      </c>
      <c r="B345" s="113" t="s">
        <v>342</v>
      </c>
      <c r="C345" s="23" t="s">
        <v>392</v>
      </c>
      <c r="D345" s="24">
        <v>2698</v>
      </c>
      <c r="E345" s="24">
        <v>105029</v>
      </c>
      <c r="F345" s="119">
        <v>-0.07</v>
      </c>
      <c r="G345" s="24">
        <v>-814</v>
      </c>
      <c r="H345" s="184" t="s">
        <v>118</v>
      </c>
      <c r="I345" s="25">
        <f t="shared" si="6"/>
        <v>-0.301704966641957</v>
      </c>
      <c r="J345" s="26">
        <f t="shared" si="7"/>
        <v>-0.007750240409791581</v>
      </c>
    </row>
    <row r="346" spans="1:10" ht="12.75">
      <c r="A346" s="117">
        <v>99</v>
      </c>
      <c r="B346" s="114" t="s">
        <v>343</v>
      </c>
      <c r="C346" s="104" t="s">
        <v>62</v>
      </c>
      <c r="D346" s="105">
        <v>17055</v>
      </c>
      <c r="E346" s="105">
        <v>102841</v>
      </c>
      <c r="F346" s="120">
        <v>-0.01</v>
      </c>
      <c r="G346" s="105">
        <v>1304</v>
      </c>
      <c r="H346" s="121">
        <v>0.24</v>
      </c>
      <c r="I346" s="106">
        <f t="shared" si="6"/>
        <v>0.07645851656405746</v>
      </c>
      <c r="J346" s="107">
        <f t="shared" si="7"/>
        <v>0.012679767796890345</v>
      </c>
    </row>
    <row r="347" spans="1:10" ht="13.5" thickBot="1">
      <c r="A347" s="118">
        <v>100</v>
      </c>
      <c r="B347" s="115" t="s">
        <v>344</v>
      </c>
      <c r="C347" s="28" t="s">
        <v>382</v>
      </c>
      <c r="D347" s="29">
        <v>8792</v>
      </c>
      <c r="E347" s="29">
        <v>97864</v>
      </c>
      <c r="F347" s="122">
        <v>0.07</v>
      </c>
      <c r="G347" s="29">
        <v>500</v>
      </c>
      <c r="H347" s="185">
        <v>-0.19</v>
      </c>
      <c r="I347" s="30">
        <f t="shared" si="6"/>
        <v>0.05686988171064604</v>
      </c>
      <c r="J347" s="31">
        <f t="shared" si="7"/>
        <v>0.005109131038992888</v>
      </c>
    </row>
    <row r="348" spans="1:10" ht="12.75">
      <c r="A348" s="108"/>
      <c r="B348" s="109" t="s">
        <v>235</v>
      </c>
      <c r="C348" s="3"/>
      <c r="D348" s="110">
        <f>SUM(D248:D347)</f>
        <v>3075988</v>
      </c>
      <c r="E348" s="111">
        <f>SUM(E248:E347)</f>
        <v>34215356</v>
      </c>
      <c r="F348" s="12"/>
      <c r="G348" s="112">
        <f>SUM(G248:G347)</f>
        <v>112979</v>
      </c>
      <c r="H348" s="179"/>
      <c r="I348" s="1"/>
      <c r="J348" s="1"/>
    </row>
    <row r="351" ht="13.5" thickBot="1"/>
    <row r="352" spans="2:10" ht="13.5" thickBot="1">
      <c r="B352" s="213" t="s">
        <v>347</v>
      </c>
      <c r="C352" s="191" t="s">
        <v>84</v>
      </c>
      <c r="D352" s="191" t="s">
        <v>85</v>
      </c>
      <c r="E352" s="220" t="s">
        <v>182</v>
      </c>
      <c r="F352" s="221" t="s">
        <v>86</v>
      </c>
      <c r="G352" s="194" t="s">
        <v>182</v>
      </c>
      <c r="I352" s="1"/>
      <c r="J352" s="1"/>
    </row>
    <row r="353" spans="2:10" ht="12.75">
      <c r="B353" s="195" t="s">
        <v>240</v>
      </c>
      <c r="C353" s="156">
        <f>AVERAGE(D248:D347)</f>
        <v>30759.88</v>
      </c>
      <c r="D353" s="156">
        <f>AVERAGE(E248:E347)</f>
        <v>342153.56</v>
      </c>
      <c r="E353" s="157">
        <f>AVERAGE(F248:F347)</f>
        <v>0.05170000000000002</v>
      </c>
      <c r="F353" s="156">
        <f>AVERAGE(G248:G347)</f>
        <v>1129.79</v>
      </c>
      <c r="G353" s="196">
        <f>AVERAGE(H248:H347)</f>
        <v>0.20613333333333345</v>
      </c>
      <c r="I353" s="1"/>
      <c r="J353" s="1"/>
    </row>
    <row r="354" spans="2:10" ht="12.75">
      <c r="B354" s="197" t="s">
        <v>241</v>
      </c>
      <c r="C354" s="156">
        <f>MEDIAN(D248:D347)</f>
        <v>18487.5</v>
      </c>
      <c r="D354" s="156">
        <f>MEDIAN(E248:E347)</f>
        <v>245702.5</v>
      </c>
      <c r="E354" s="157">
        <f>MEDIAN(F248:F347)</f>
        <v>0.025</v>
      </c>
      <c r="F354" s="156">
        <f>MEDIAN(G248:G347)</f>
        <v>1004.5</v>
      </c>
      <c r="G354" s="196">
        <f>MEDIAN(H248:H347)</f>
        <v>0</v>
      </c>
      <c r="I354" s="1"/>
      <c r="J354" s="123"/>
    </row>
    <row r="355" spans="2:10" ht="12.75">
      <c r="B355" s="197" t="s">
        <v>242</v>
      </c>
      <c r="C355" s="158">
        <f>STDEV(D248:D347)</f>
        <v>35800.625841908455</v>
      </c>
      <c r="D355" s="158">
        <f>STDEV(E248:E347)</f>
        <v>250812.90396162443</v>
      </c>
      <c r="E355" s="157">
        <f>STDEV(F248:F347)</f>
        <v>0.21679974933825752</v>
      </c>
      <c r="F355" s="158">
        <f>STDEV(G248:G347)</f>
        <v>3493.1427957955257</v>
      </c>
      <c r="G355" s="196">
        <f>STDEV(H248:H347)</f>
        <v>0.8798984789925106</v>
      </c>
      <c r="I355" s="1"/>
      <c r="J355" s="1"/>
    </row>
    <row r="356" spans="2:10" ht="13.5" thickBot="1">
      <c r="B356" s="198" t="s">
        <v>243</v>
      </c>
      <c r="C356" s="199">
        <f>C355/C353</f>
        <v>1.1638740411831403</v>
      </c>
      <c r="D356" s="199">
        <f>D355/D353</f>
        <v>0.7330419241045583</v>
      </c>
      <c r="E356" s="200">
        <f>E355/E353</f>
        <v>4.193418749289313</v>
      </c>
      <c r="F356" s="199">
        <f>F355/F353</f>
        <v>3.0918514022920416</v>
      </c>
      <c r="G356" s="201">
        <f>G355/G353</f>
        <v>4.268588998993419</v>
      </c>
      <c r="I356" s="1"/>
      <c r="J356" s="1"/>
    </row>
    <row r="357" ht="13.5" thickBot="1">
      <c r="B357" s="1"/>
    </row>
    <row r="358" spans="2:10" ht="13.5" thickBot="1">
      <c r="B358" s="214" t="s">
        <v>82</v>
      </c>
      <c r="C358" s="222" t="s">
        <v>382</v>
      </c>
      <c r="D358" s="223" t="s">
        <v>400</v>
      </c>
      <c r="E358" s="223" t="s">
        <v>414</v>
      </c>
      <c r="F358" s="224" t="s">
        <v>392</v>
      </c>
      <c r="G358" s="224" t="s">
        <v>92</v>
      </c>
      <c r="H358" s="225" t="s">
        <v>345</v>
      </c>
      <c r="I358" s="222" t="s">
        <v>199</v>
      </c>
      <c r="J358" s="226" t="s">
        <v>245</v>
      </c>
    </row>
    <row r="359" spans="2:10" ht="12.75">
      <c r="B359" s="197" t="s">
        <v>246</v>
      </c>
      <c r="C359" s="159">
        <v>26</v>
      </c>
      <c r="D359" s="160">
        <v>10</v>
      </c>
      <c r="E359" s="161">
        <v>10</v>
      </c>
      <c r="F359" s="161">
        <v>9</v>
      </c>
      <c r="G359" s="162">
        <v>8</v>
      </c>
      <c r="H359" s="186">
        <v>6</v>
      </c>
      <c r="I359" s="163">
        <v>6</v>
      </c>
      <c r="J359" s="207">
        <v>25</v>
      </c>
    </row>
    <row r="360" spans="2:10" ht="12.75">
      <c r="B360" s="197" t="s">
        <v>235</v>
      </c>
      <c r="C360" s="164">
        <v>1414219</v>
      </c>
      <c r="D360" s="156">
        <v>421724</v>
      </c>
      <c r="E360" s="156">
        <v>225903</v>
      </c>
      <c r="F360" s="156">
        <v>126904</v>
      </c>
      <c r="G360" s="156">
        <v>152942</v>
      </c>
      <c r="H360" s="187">
        <v>114204</v>
      </c>
      <c r="I360" s="156">
        <v>99150</v>
      </c>
      <c r="J360" s="208">
        <v>520942</v>
      </c>
    </row>
    <row r="361" spans="2:10" ht="12.75">
      <c r="B361" s="197" t="s">
        <v>240</v>
      </c>
      <c r="C361" s="164">
        <v>54393.03846153846</v>
      </c>
      <c r="D361" s="156">
        <v>42172.4</v>
      </c>
      <c r="E361" s="156">
        <v>22590.3</v>
      </c>
      <c r="F361" s="156">
        <v>14100.444444444445</v>
      </c>
      <c r="G361" s="156">
        <v>19117.75</v>
      </c>
      <c r="H361" s="187">
        <v>19034</v>
      </c>
      <c r="I361" s="156">
        <v>16525</v>
      </c>
      <c r="J361" s="208">
        <v>20837.68</v>
      </c>
    </row>
    <row r="362" spans="2:10" ht="12.75">
      <c r="B362" s="197" t="s">
        <v>241</v>
      </c>
      <c r="C362" s="164">
        <v>43654.5</v>
      </c>
      <c r="D362" s="156">
        <v>27195</v>
      </c>
      <c r="E362" s="156">
        <v>7733</v>
      </c>
      <c r="F362" s="156">
        <v>13125</v>
      </c>
      <c r="G362" s="156">
        <v>16792.5</v>
      </c>
      <c r="H362" s="187">
        <v>17415.5</v>
      </c>
      <c r="I362" s="156">
        <v>15846.5</v>
      </c>
      <c r="J362" s="208">
        <v>17941</v>
      </c>
    </row>
    <row r="363" spans="2:10" ht="12.75">
      <c r="B363" s="197" t="s">
        <v>242</v>
      </c>
      <c r="C363" s="165">
        <v>49265.718374123615</v>
      </c>
      <c r="D363" s="162">
        <v>44118.150742447644</v>
      </c>
      <c r="E363" s="162">
        <v>41555.47715751666</v>
      </c>
      <c r="F363" s="162">
        <v>12101.290077003268</v>
      </c>
      <c r="G363" s="162">
        <v>12101.290077003268</v>
      </c>
      <c r="H363" s="186">
        <v>5595.601772821222</v>
      </c>
      <c r="I363" s="163">
        <v>10333.885116450638</v>
      </c>
      <c r="J363" s="207">
        <v>14538.046374713947</v>
      </c>
    </row>
    <row r="364" spans="2:10" ht="13.5" thickBot="1">
      <c r="B364" s="198" t="s">
        <v>243</v>
      </c>
      <c r="C364" s="209">
        <v>0.905735729563253</v>
      </c>
      <c r="D364" s="210">
        <v>1.0461380130712894</v>
      </c>
      <c r="E364" s="210">
        <v>1.8395274590207593</v>
      </c>
      <c r="F364" s="210">
        <v>0.8582204713250127</v>
      </c>
      <c r="G364" s="210">
        <v>0.6329871494816738</v>
      </c>
      <c r="H364" s="211">
        <v>0.2939792882642231</v>
      </c>
      <c r="I364" s="210">
        <v>0.6253485698305984</v>
      </c>
      <c r="J364" s="212">
        <v>0.6976806618929721</v>
      </c>
    </row>
    <row r="365" spans="2:8" ht="13.5" thickBot="1">
      <c r="B365" s="1"/>
      <c r="D365" s="131"/>
      <c r="E365" s="131"/>
      <c r="F365" s="132"/>
      <c r="G365" s="131"/>
      <c r="H365" s="188"/>
    </row>
    <row r="366" spans="2:10" ht="13.5" thickBot="1">
      <c r="B366" s="214" t="s">
        <v>247</v>
      </c>
      <c r="C366" s="222" t="s">
        <v>382</v>
      </c>
      <c r="D366" s="223" t="s">
        <v>400</v>
      </c>
      <c r="E366" s="223" t="s">
        <v>414</v>
      </c>
      <c r="F366" s="224" t="s">
        <v>392</v>
      </c>
      <c r="G366" s="224" t="s">
        <v>92</v>
      </c>
      <c r="H366" s="225" t="s">
        <v>42</v>
      </c>
      <c r="I366" s="224" t="s">
        <v>199</v>
      </c>
      <c r="J366" s="226" t="s">
        <v>245</v>
      </c>
    </row>
    <row r="367" spans="2:10" ht="12.75">
      <c r="B367" s="197" t="s">
        <v>248</v>
      </c>
      <c r="C367" s="163">
        <v>26</v>
      </c>
      <c r="D367" s="163">
        <v>10</v>
      </c>
      <c r="E367" s="162">
        <v>10</v>
      </c>
      <c r="F367" s="162">
        <v>9</v>
      </c>
      <c r="G367" s="162">
        <v>8</v>
      </c>
      <c r="H367" s="186">
        <v>6</v>
      </c>
      <c r="I367" s="163">
        <v>6</v>
      </c>
      <c r="J367" s="207">
        <v>25</v>
      </c>
    </row>
    <row r="368" spans="2:10" ht="12.75">
      <c r="B368" s="197" t="s">
        <v>240</v>
      </c>
      <c r="C368" s="157">
        <v>0.07107198306109105</v>
      </c>
      <c r="D368" s="157">
        <v>0.020194742323192433</v>
      </c>
      <c r="E368" s="157">
        <v>-0.0922151391958526</v>
      </c>
      <c r="F368" s="157">
        <v>-0.4087447027058432</v>
      </c>
      <c r="G368" s="157">
        <v>0.05677356272726215</v>
      </c>
      <c r="H368" s="189">
        <v>0.039159036172228254</v>
      </c>
      <c r="I368" s="157">
        <v>0.02368929247727178</v>
      </c>
      <c r="J368" s="196">
        <v>0.030400344853170252</v>
      </c>
    </row>
    <row r="369" spans="2:10" ht="12.75">
      <c r="B369" s="197" t="s">
        <v>241</v>
      </c>
      <c r="C369" s="157">
        <v>0.06659960607300702</v>
      </c>
      <c r="D369" s="157">
        <v>0.05329977940739487</v>
      </c>
      <c r="E369" s="157">
        <v>-0.07388077243718318</v>
      </c>
      <c r="F369" s="157">
        <v>-0.19412231142828823</v>
      </c>
      <c r="G369" s="157">
        <v>0.04784788350291182</v>
      </c>
      <c r="H369" s="189">
        <v>0.048391973938592625</v>
      </c>
      <c r="I369" s="157">
        <v>0.038310207328055935</v>
      </c>
      <c r="J369" s="196">
        <v>0.06861378964383257</v>
      </c>
    </row>
    <row r="370" spans="2:10" ht="12.75">
      <c r="B370" s="197" t="s">
        <v>242</v>
      </c>
      <c r="C370" s="157">
        <v>0.03294269722288603</v>
      </c>
      <c r="D370" s="157">
        <v>0.07690356631247214</v>
      </c>
      <c r="E370" s="157">
        <v>0.12515826950380893</v>
      </c>
      <c r="F370" s="157">
        <v>0.6365061097768041</v>
      </c>
      <c r="G370" s="157">
        <v>0.02973219471129667</v>
      </c>
      <c r="H370" s="189">
        <v>0.02485294553804097</v>
      </c>
      <c r="I370" s="157">
        <v>0.0630049046547793</v>
      </c>
      <c r="J370" s="196">
        <v>0.12739771604960282</v>
      </c>
    </row>
    <row r="371" spans="2:10" ht="13.5" thickBot="1">
      <c r="B371" s="198" t="s">
        <v>243</v>
      </c>
      <c r="C371" s="210">
        <v>0.46351172155376064</v>
      </c>
      <c r="D371" s="210">
        <v>3.8080984189708165</v>
      </c>
      <c r="E371" s="210">
        <v>-1.3572421035768274</v>
      </c>
      <c r="F371" s="210">
        <v>-1.5572216729983446</v>
      </c>
      <c r="G371" s="210">
        <v>0.5236978847730396</v>
      </c>
      <c r="H371" s="211">
        <v>0.6346669368656929</v>
      </c>
      <c r="I371" s="210">
        <v>2.6596364038828137</v>
      </c>
      <c r="J371" s="212">
        <v>4.190666805423339</v>
      </c>
    </row>
    <row r="372" spans="2:8" ht="13.5" thickBot="1">
      <c r="B372" s="1"/>
      <c r="C372" s="131"/>
      <c r="D372" s="131"/>
      <c r="E372" s="131"/>
      <c r="F372" s="132"/>
      <c r="G372" s="131"/>
      <c r="H372" s="188"/>
    </row>
    <row r="373" spans="2:10" ht="13.5" thickBot="1">
      <c r="B373" s="214" t="s">
        <v>249</v>
      </c>
      <c r="C373" s="222" t="s">
        <v>382</v>
      </c>
      <c r="D373" s="223" t="s">
        <v>400</v>
      </c>
      <c r="E373" s="223" t="s">
        <v>414</v>
      </c>
      <c r="F373" s="224" t="s">
        <v>392</v>
      </c>
      <c r="G373" s="224" t="s">
        <v>92</v>
      </c>
      <c r="H373" s="225" t="s">
        <v>42</v>
      </c>
      <c r="I373" s="224" t="s">
        <v>199</v>
      </c>
      <c r="J373" s="226" t="s">
        <v>245</v>
      </c>
    </row>
    <row r="374" spans="2:10" ht="12.75">
      <c r="B374" s="197" t="s">
        <v>248</v>
      </c>
      <c r="C374" s="163">
        <v>26</v>
      </c>
      <c r="D374" s="163">
        <v>10</v>
      </c>
      <c r="E374" s="162">
        <v>10</v>
      </c>
      <c r="F374" s="162">
        <v>9</v>
      </c>
      <c r="G374" s="162">
        <v>8</v>
      </c>
      <c r="H374" s="186">
        <v>6</v>
      </c>
      <c r="I374" s="163">
        <v>6</v>
      </c>
      <c r="J374" s="207">
        <v>25</v>
      </c>
    </row>
    <row r="375" spans="2:10" ht="12.75">
      <c r="B375" s="197" t="s">
        <v>240</v>
      </c>
      <c r="C375" s="157">
        <v>0.009966212725317716</v>
      </c>
      <c r="D375" s="157">
        <v>0.006267003724610169</v>
      </c>
      <c r="E375" s="157">
        <v>-0.001050666757517062</v>
      </c>
      <c r="F375" s="157">
        <v>-0.006238495070595094</v>
      </c>
      <c r="G375" s="157">
        <v>0.002634272032591345</v>
      </c>
      <c r="H375" s="189">
        <v>0.004384663418481018</v>
      </c>
      <c r="I375" s="157">
        <v>0.0021361991950784214</v>
      </c>
      <c r="J375" s="196">
        <v>0.003619944939234789</v>
      </c>
    </row>
    <row r="376" spans="2:10" ht="12.75">
      <c r="B376" s="197" t="s">
        <v>241</v>
      </c>
      <c r="C376" s="157">
        <v>0.009745460647286694</v>
      </c>
      <c r="D376" s="157">
        <v>0.005090304339067162</v>
      </c>
      <c r="E376" s="157">
        <v>-0.0012848139415903344</v>
      </c>
      <c r="F376" s="157">
        <v>-0.004622762966699543</v>
      </c>
      <c r="G376" s="157">
        <v>0.002445226827436001</v>
      </c>
      <c r="H376" s="189">
        <v>0.005500830165121026</v>
      </c>
      <c r="I376" s="157">
        <v>0.0025562429185942387</v>
      </c>
      <c r="J376" s="196">
        <v>0.004341349996367071</v>
      </c>
    </row>
    <row r="377" spans="2:10" ht="12.75">
      <c r="B377" s="197" t="s">
        <v>242</v>
      </c>
      <c r="C377" s="157">
        <v>0.005479764382942927</v>
      </c>
      <c r="D377" s="157">
        <v>0.012684264237658584</v>
      </c>
      <c r="E377" s="157">
        <v>0.005190521388947412</v>
      </c>
      <c r="F377" s="157">
        <v>0.008226617000895815</v>
      </c>
      <c r="G377" s="157">
        <v>0.0011450593656875663</v>
      </c>
      <c r="H377" s="189">
        <v>0.0029572561999422434</v>
      </c>
      <c r="I377" s="157">
        <v>0.004439957731382412</v>
      </c>
      <c r="J377" s="196">
        <v>0.005636006778615403</v>
      </c>
    </row>
    <row r="378" spans="2:10" ht="13.5" thickBot="1">
      <c r="B378" s="198" t="s">
        <v>243</v>
      </c>
      <c r="C378" s="210">
        <v>0.549834178134928</v>
      </c>
      <c r="D378" s="210">
        <v>2.0239758575295235</v>
      </c>
      <c r="E378" s="210">
        <v>-4.9402166308313245</v>
      </c>
      <c r="F378" s="210">
        <v>-1.318686142699969</v>
      </c>
      <c r="G378" s="210">
        <v>0.4346777217845518</v>
      </c>
      <c r="H378" s="211">
        <v>0.6744545516259326</v>
      </c>
      <c r="I378" s="210">
        <v>2.0784380696386404</v>
      </c>
      <c r="J378" s="212">
        <v>1.5569316310669588</v>
      </c>
    </row>
    <row r="387" ht="12.75"/>
    <row r="388" ht="12.75"/>
    <row r="389" spans="3:10" ht="12.75">
      <c r="C389" t="s">
        <v>382</v>
      </c>
      <c r="D389" t="s">
        <v>245</v>
      </c>
      <c r="E389" t="s">
        <v>400</v>
      </c>
      <c r="F389" t="s">
        <v>414</v>
      </c>
      <c r="G389" t="s">
        <v>92</v>
      </c>
      <c r="H389" s="54" t="s">
        <v>392</v>
      </c>
      <c r="I389" t="s">
        <v>42</v>
      </c>
      <c r="J389" t="s">
        <v>199</v>
      </c>
    </row>
    <row r="390" spans="3:10" ht="12.75">
      <c r="C390">
        <v>1414219</v>
      </c>
      <c r="D390">
        <v>520942</v>
      </c>
      <c r="E390">
        <v>421724</v>
      </c>
      <c r="F390">
        <v>225903</v>
      </c>
      <c r="G390">
        <v>152942</v>
      </c>
      <c r="H390" s="54">
        <v>126904</v>
      </c>
      <c r="I390">
        <v>114204</v>
      </c>
      <c r="J390">
        <v>99150</v>
      </c>
    </row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>
      <c r="B414" s="134"/>
    </row>
    <row r="415" spans="2:6" ht="12.75">
      <c r="B415" s="177"/>
      <c r="C415" s="178"/>
      <c r="D415" s="178"/>
      <c r="E415" s="178"/>
      <c r="F415" s="178"/>
    </row>
    <row r="416" ht="12.75"/>
    <row r="417" ht="12.75"/>
    <row r="418" ht="12.75"/>
    <row r="419" ht="12.75"/>
    <row r="420" ht="12.75">
      <c r="H420" s="54" t="s">
        <v>189</v>
      </c>
    </row>
    <row r="421" ht="12.75"/>
    <row r="422" spans="8:9" ht="12.75">
      <c r="H422" s="54" t="s">
        <v>245</v>
      </c>
      <c r="I422" s="157">
        <v>0.06861378964383257</v>
      </c>
    </row>
    <row r="423" spans="8:9" ht="12.75">
      <c r="H423" s="54" t="s">
        <v>382</v>
      </c>
      <c r="I423" s="157">
        <v>0.06659960607300702</v>
      </c>
    </row>
    <row r="424" spans="8:9" ht="12.75">
      <c r="H424" s="54" t="s">
        <v>400</v>
      </c>
      <c r="I424" s="157">
        <v>0.05329977940739487</v>
      </c>
    </row>
    <row r="425" spans="8:9" ht="12.75">
      <c r="H425" s="54" t="s">
        <v>42</v>
      </c>
      <c r="I425" s="157">
        <v>0.048391973938592625</v>
      </c>
    </row>
    <row r="426" spans="8:9" ht="12.75">
      <c r="H426" s="54" t="s">
        <v>92</v>
      </c>
      <c r="I426" s="157">
        <v>0.04784788350291182</v>
      </c>
    </row>
    <row r="427" spans="8:9" ht="12.75">
      <c r="H427" s="54" t="s">
        <v>199</v>
      </c>
      <c r="I427" s="157">
        <v>0.038310207328055935</v>
      </c>
    </row>
    <row r="428" spans="8:9" ht="12.75">
      <c r="H428" s="54" t="s">
        <v>414</v>
      </c>
      <c r="I428" s="157">
        <v>-0.07388077243718318</v>
      </c>
    </row>
    <row r="429" spans="8:9" ht="12.75">
      <c r="H429" s="54" t="s">
        <v>392</v>
      </c>
      <c r="I429" s="157">
        <v>-0.19412231142828823</v>
      </c>
    </row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>
      <c r="H442" s="54" t="s">
        <v>190</v>
      </c>
    </row>
    <row r="443" ht="12.75"/>
    <row r="444" spans="8:9" ht="12.75">
      <c r="H444" s="54" t="s">
        <v>382</v>
      </c>
      <c r="I444" s="157">
        <v>0.009745460647286694</v>
      </c>
    </row>
    <row r="445" spans="8:9" ht="12.75">
      <c r="H445" s="54" t="s">
        <v>42</v>
      </c>
      <c r="I445" s="157">
        <v>0.005500830165121026</v>
      </c>
    </row>
    <row r="446" spans="8:9" ht="12.75">
      <c r="H446" s="54" t="s">
        <v>400</v>
      </c>
      <c r="I446" s="157">
        <v>0.005090304339067162</v>
      </c>
    </row>
    <row r="447" spans="8:9" ht="12.75">
      <c r="H447" s="54" t="s">
        <v>245</v>
      </c>
      <c r="I447" s="157">
        <v>0.004341349996367071</v>
      </c>
    </row>
    <row r="448" spans="8:9" ht="12.75">
      <c r="H448" s="54" t="s">
        <v>199</v>
      </c>
      <c r="I448" s="157">
        <v>0.0025562429185942387</v>
      </c>
    </row>
    <row r="449" spans="8:9" ht="12.75">
      <c r="H449" s="54" t="s">
        <v>92</v>
      </c>
      <c r="I449" s="157">
        <v>0.002445226827436001</v>
      </c>
    </row>
    <row r="450" spans="8:9" ht="12.75">
      <c r="H450" s="54" t="s">
        <v>414</v>
      </c>
      <c r="I450" s="157">
        <v>-0.0012848139415903344</v>
      </c>
    </row>
    <row r="451" spans="8:9" ht="12.75">
      <c r="H451" s="54" t="s">
        <v>392</v>
      </c>
      <c r="I451" s="157">
        <v>-0.004622762966699543</v>
      </c>
    </row>
  </sheetData>
  <mergeCells count="4">
    <mergeCell ref="C3:G3"/>
    <mergeCell ref="B195:F195"/>
    <mergeCell ref="C243:G243"/>
    <mergeCell ref="B415:F415"/>
  </mergeCells>
  <printOptions gridLines="1"/>
  <pageMargins left="0.3" right="0.3" top="0.7" bottom="0.7" header="0.5" footer="0.5"/>
  <pageSetup orientation="portrait" paperSize="9" scale="75"/>
  <headerFooter alignWithMargins="0">
    <oddHeader>&amp;CUNDP Human Development Report 2003</oddHeader>
    <oddFooter>&amp;C-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Academic Computing &amp; Technology</dc:creator>
  <cp:keywords/>
  <dc:description/>
  <cp:lastModifiedBy>Philippe LeBel</cp:lastModifiedBy>
  <dcterms:created xsi:type="dcterms:W3CDTF">1999-04-16T15:05:28Z</dcterms:created>
  <dcterms:modified xsi:type="dcterms:W3CDTF">2003-10-01T20:49:13Z</dcterms:modified>
  <cp:category/>
  <cp:version/>
  <cp:contentType/>
  <cp:contentStatus/>
</cp:coreProperties>
</file>