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80" yWindow="1260" windowWidth="14960" windowHeight="10620" tabRatio="20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/>
  <calcPr fullCalcOnLoad="1"/>
</workbook>
</file>

<file path=xl/sharedStrings.xml><?xml version="1.0" encoding="utf-8"?>
<sst xmlns="http://schemas.openxmlformats.org/spreadsheetml/2006/main" count="144" uniqueCount="120">
  <si>
    <t>Tunisia</t>
  </si>
  <si>
    <t>Rhodesia</t>
  </si>
  <si>
    <t>Sierra Leone</t>
  </si>
  <si>
    <t>Lebanon</t>
  </si>
  <si>
    <t>Senegal</t>
  </si>
  <si>
    <t>Jamaica</t>
  </si>
  <si>
    <t>South Africa</t>
  </si>
  <si>
    <t>Peru</t>
  </si>
  <si>
    <t>Iraq</t>
  </si>
  <si>
    <t>Colombia</t>
  </si>
  <si>
    <t>Gabon</t>
  </si>
  <si>
    <t>Libya</t>
  </si>
  <si>
    <t>mean:</t>
  </si>
  <si>
    <r>
      <t>Adelman, Irma and Morris, Cynthia Taft</t>
    </r>
    <r>
      <rPr>
        <sz val="9"/>
        <rFont val="Helv"/>
        <family val="0"/>
      </rPr>
      <t xml:space="preserve">. "An Anatomy of Income Distribution Patterns in Developing Countries." </t>
    </r>
    <r>
      <rPr>
        <i/>
        <sz val="9"/>
        <rFont val="Helv"/>
        <family val="0"/>
      </rPr>
      <t>Development Digest</t>
    </r>
    <r>
      <rPr>
        <sz val="9"/>
        <rFont val="Helv"/>
        <family val="0"/>
      </rPr>
      <t>, October 1971.</t>
    </r>
  </si>
  <si>
    <t>Population/Income Quintiles</t>
  </si>
  <si>
    <r>
      <t xml:space="preserve">Data for 1929-1962 taken from E.C. Budd, </t>
    </r>
    <r>
      <rPr>
        <i/>
        <sz val="9"/>
        <rFont val="Helv"/>
        <family val="0"/>
      </rPr>
      <t>Inequality and Poverty</t>
    </r>
    <r>
      <rPr>
        <sz val="9"/>
        <rFont val="Helv"/>
        <family val="0"/>
      </rPr>
      <t>, W.W. Norton &amp; Company, 1967.</t>
    </r>
  </si>
  <si>
    <r>
      <t xml:space="preserve">Data for 1968-72 taken from </t>
    </r>
    <r>
      <rPr>
        <i/>
        <sz val="9"/>
        <rFont val="Helv"/>
        <family val="0"/>
      </rPr>
      <t>Current Population Reports</t>
    </r>
    <r>
      <rPr>
        <sz val="9"/>
        <rFont val="Helv"/>
        <family val="0"/>
      </rPr>
      <t>, Series P-60, No. 66.</t>
    </r>
  </si>
  <si>
    <t>On the Social Welfare Measurement of Inequality</t>
  </si>
  <si>
    <t>Q:</t>
  </si>
  <si>
    <t>What Degree of Bias is Found in Prevailing Measures of Inequality?</t>
  </si>
  <si>
    <t xml:space="preserve">Is there a function which has some parameter, x, which designates the number of intersection points in a Lorenz curve, </t>
  </si>
  <si>
    <t>or can Lorenze curves have only one intersection point?</t>
  </si>
  <si>
    <r>
      <t>Ahluwalia, Montek</t>
    </r>
    <r>
      <rPr>
        <sz val="9"/>
        <rFont val="Helv"/>
        <family val="0"/>
      </rPr>
      <t xml:space="preserve">.  "Income Distribution and Development:  Some Stylized Facts."  </t>
    </r>
    <r>
      <rPr>
        <i/>
        <sz val="9"/>
        <rFont val="Helv"/>
        <family val="0"/>
      </rPr>
      <t>American Economic Review</t>
    </r>
    <r>
      <rPr>
        <sz val="9"/>
        <rFont val="Helv"/>
        <family val="0"/>
      </rPr>
      <t>, May 1976, pp. 128-135.</t>
    </r>
  </si>
  <si>
    <r>
      <t>Atkinson, Anthony</t>
    </r>
    <r>
      <rPr>
        <sz val="9"/>
        <rFont val="Helv"/>
        <family val="0"/>
      </rPr>
      <t>.  "On the Measurement of Inequality."</t>
    </r>
    <r>
      <rPr>
        <i/>
        <sz val="9"/>
        <rFont val="Helv"/>
        <family val="0"/>
      </rPr>
      <t xml:space="preserve">  Journal of Economic Theory, September1970, 2(3), pp. 244-263.</t>
    </r>
  </si>
  <si>
    <r>
      <t>Atkinson, Anthony</t>
    </r>
    <r>
      <rPr>
        <sz val="9"/>
        <rFont val="Helv"/>
        <family val="0"/>
      </rPr>
      <t xml:space="preserve">.  </t>
    </r>
    <r>
      <rPr>
        <i/>
        <sz val="9"/>
        <rFont val="Helv"/>
        <family val="0"/>
      </rPr>
      <t>The Economics of Inequality</t>
    </r>
    <r>
      <rPr>
        <sz val="9"/>
        <rFont val="Helv"/>
        <family val="0"/>
      </rPr>
      <t>.  New York:  Oxford University Press, 1975</t>
    </r>
  </si>
  <si>
    <r>
      <t xml:space="preserve">Champernowne, D.G..  </t>
    </r>
    <r>
      <rPr>
        <sz val="9"/>
        <rFont val="Helv"/>
        <family val="0"/>
      </rPr>
      <t xml:space="preserve">"A Comparison of Measures of Inequality of Income Distribution."  </t>
    </r>
    <r>
      <rPr>
        <i/>
        <sz val="9"/>
        <rFont val="Helv"/>
        <family val="0"/>
      </rPr>
      <t>Economic Journal</t>
    </r>
    <r>
      <rPr>
        <sz val="9"/>
        <rFont val="Helv"/>
        <family val="0"/>
      </rPr>
      <t>, 84,1974, pp. 787-816.</t>
    </r>
  </si>
  <si>
    <r>
      <t xml:space="preserve">Chipman, John S.  </t>
    </r>
    <r>
      <rPr>
        <sz val="9"/>
        <rFont val="Helv"/>
        <family val="0"/>
      </rPr>
      <t xml:space="preserve">"The Welfare Ranking of Pareto Distributions."  </t>
    </r>
    <r>
      <rPr>
        <i/>
        <sz val="9"/>
        <rFont val="Helv"/>
        <family val="0"/>
      </rPr>
      <t>Journal of Economic Theory</t>
    </r>
    <r>
      <rPr>
        <sz val="9"/>
        <rFont val="Helv"/>
        <family val="0"/>
      </rPr>
      <t>, 9, 1974, pp. 275-282.</t>
    </r>
  </si>
  <si>
    <r>
      <t xml:space="preserve">Dasgupta, Partha, Sen, Amartya, and Starrett, David.  </t>
    </r>
    <r>
      <rPr>
        <sz val="9"/>
        <rFont val="Helv"/>
        <family val="0"/>
      </rPr>
      <t xml:space="preserve">"Notes on the Measurement of Inequality."  </t>
    </r>
    <r>
      <rPr>
        <i/>
        <sz val="9"/>
        <rFont val="Helv"/>
        <family val="0"/>
      </rPr>
      <t>Journal of Economic Theory</t>
    </r>
    <r>
      <rPr>
        <sz val="9"/>
        <rFont val="Helv"/>
        <family val="0"/>
      </rPr>
      <t>, 6, 1973, pp. 180-187.</t>
    </r>
  </si>
  <si>
    <r>
      <t>Jencks, Christopher, et.al.</t>
    </r>
    <r>
      <rPr>
        <sz val="9"/>
        <rFont val="Helv"/>
        <family val="0"/>
      </rPr>
      <t xml:space="preserve"> </t>
    </r>
    <r>
      <rPr>
        <i/>
        <sz val="9"/>
        <rFont val="Helv"/>
        <family val="0"/>
      </rPr>
      <t>Inequality, A reassessment of the Effects of Family and Schooling in America.</t>
    </r>
    <r>
      <rPr>
        <sz val="9"/>
        <rFont val="Helv"/>
        <family val="0"/>
      </rPr>
      <t xml:space="preserve"> New York:  Basic Books, 1972.</t>
    </r>
  </si>
  <si>
    <r>
      <t xml:space="preserve">Kolm, Serge-Christophe.  </t>
    </r>
    <r>
      <rPr>
        <sz val="9"/>
        <rFont val="Helv"/>
        <family val="0"/>
      </rPr>
      <t xml:space="preserve">"Unequal Inequalities I."  </t>
    </r>
    <r>
      <rPr>
        <i/>
        <sz val="9"/>
        <rFont val="Helv"/>
        <family val="0"/>
      </rPr>
      <t>Journal of Economic Theory</t>
    </r>
    <r>
      <rPr>
        <sz val="9"/>
        <rFont val="Helv"/>
        <family val="0"/>
      </rPr>
      <t>, 12, 1976, pp. 416-442.</t>
    </r>
  </si>
  <si>
    <r>
      <t xml:space="preserve">Lee, Jae W..  </t>
    </r>
    <r>
      <rPr>
        <sz val="9"/>
        <rFont val="Helv"/>
        <family val="0"/>
      </rPr>
      <t xml:space="preserve">"A dynamic analysis of relative share of production labour to capital."  </t>
    </r>
    <r>
      <rPr>
        <i/>
        <sz val="9"/>
        <rFont val="Helv"/>
        <family val="0"/>
      </rPr>
      <t>Applied Economics</t>
    </r>
    <r>
      <rPr>
        <sz val="9"/>
        <rFont val="Helv"/>
        <family val="0"/>
      </rPr>
      <t>, 8,1976, pp. 207-214.</t>
    </r>
  </si>
  <si>
    <r>
      <t>Paglin, Morton</t>
    </r>
    <r>
      <rPr>
        <sz val="9"/>
        <rFont val="Helv"/>
        <family val="0"/>
      </rPr>
      <t xml:space="preserve">.  "The Measurement and Trend of Inequality:  A Basic Revision."  </t>
    </r>
    <r>
      <rPr>
        <i/>
        <sz val="9"/>
        <rFont val="Helv"/>
        <family val="0"/>
      </rPr>
      <t>American Economic Review</t>
    </r>
    <r>
      <rPr>
        <sz val="9"/>
        <rFont val="Helv"/>
        <family val="0"/>
      </rPr>
      <t>, September 1975, pp. 598-609.</t>
    </r>
  </si>
  <si>
    <r>
      <t>Park, Kang Hoon</t>
    </r>
    <r>
      <rPr>
        <sz val="9"/>
        <rFont val="Helv"/>
        <family val="0"/>
      </rPr>
      <t xml:space="preserve">.  "Comparison of Income Inequality Measures."  </t>
    </r>
    <r>
      <rPr>
        <i/>
        <sz val="9"/>
        <rFont val="Helv"/>
        <family val="0"/>
      </rPr>
      <t>Studies in Economic Analysis</t>
    </r>
    <r>
      <rPr>
        <sz val="9"/>
        <rFont val="Helv"/>
        <family val="0"/>
      </rPr>
      <t>, Fall 1984, 8(2), pp. 35-58</t>
    </r>
  </si>
  <si>
    <r>
      <t>Pen, Jan.</t>
    </r>
    <r>
      <rPr>
        <sz val="9"/>
        <rFont val="Helv"/>
        <family val="0"/>
      </rPr>
      <t xml:space="preserve"> </t>
    </r>
    <r>
      <rPr>
        <i/>
        <sz val="9"/>
        <rFont val="Helv"/>
        <family val="0"/>
      </rPr>
      <t>Income Distribution.</t>
    </r>
    <r>
      <rPr>
        <sz val="9"/>
        <rFont val="Helv"/>
        <family val="0"/>
      </rPr>
      <t xml:space="preserve"> New York:  Praeger Publishers, 1971.</t>
    </r>
  </si>
  <si>
    <r>
      <t>Phelps, Edmund S.</t>
    </r>
    <r>
      <rPr>
        <sz val="9"/>
        <rFont val="Helv"/>
        <family val="0"/>
      </rPr>
      <t xml:space="preserve"> </t>
    </r>
    <r>
      <rPr>
        <i/>
        <sz val="9"/>
        <rFont val="Helv"/>
        <family val="0"/>
      </rPr>
      <t>Economic Justice.</t>
    </r>
    <r>
      <rPr>
        <sz val="9"/>
        <rFont val="Helv"/>
        <family val="0"/>
      </rPr>
      <t xml:space="preserve"> Baltimore:  Penguin Books, 1973.</t>
    </r>
  </si>
  <si>
    <r>
      <t xml:space="preserve">Ranadive, K.R.  </t>
    </r>
    <r>
      <rPr>
        <sz val="9"/>
        <rFont val="Helv"/>
        <family val="0"/>
      </rPr>
      <t xml:space="preserve">"The 'Equality' of Incomes in India."  </t>
    </r>
    <r>
      <rPr>
        <i/>
        <sz val="9"/>
        <rFont val="Helv"/>
        <family val="0"/>
      </rPr>
      <t>Bulletin of the Oxford Institute of Statistics</t>
    </r>
    <r>
      <rPr>
        <sz val="9"/>
        <rFont val="Helv"/>
        <family val="0"/>
      </rPr>
      <t>, 27, May 1965.</t>
    </r>
  </si>
  <si>
    <r>
      <t>Robinson, Sherman</t>
    </r>
    <r>
      <rPr>
        <sz val="9"/>
        <rFont val="Helv"/>
        <family val="0"/>
      </rPr>
      <t xml:space="preserve">.  "Toward an Adequate Long-Run Model of Income Distribution."  </t>
    </r>
    <r>
      <rPr>
        <i/>
        <sz val="9"/>
        <rFont val="Helv"/>
        <family val="0"/>
      </rPr>
      <t>American Economic Review</t>
    </r>
    <r>
      <rPr>
        <sz val="9"/>
        <rFont val="Helv"/>
        <family val="0"/>
      </rPr>
      <t>, May 1976</t>
    </r>
  </si>
  <si>
    <r>
      <t xml:space="preserve">Rothschild, Michael.  </t>
    </r>
    <r>
      <rPr>
        <sz val="9"/>
        <rFont val="Helv"/>
        <family val="0"/>
      </rPr>
      <t xml:space="preserve">"Some Further Results on the Measurement of Inequality."  </t>
    </r>
    <r>
      <rPr>
        <i/>
        <sz val="9"/>
        <rFont val="Helv"/>
        <family val="0"/>
      </rPr>
      <t>Journal of Economic Theory</t>
    </r>
    <r>
      <rPr>
        <sz val="9"/>
        <rFont val="Helv"/>
        <family val="0"/>
      </rPr>
      <t>, 6, 1973, pp. 188-204.</t>
    </r>
  </si>
  <si>
    <r>
      <t xml:space="preserve">Sahota, Gian Singh.  </t>
    </r>
    <r>
      <rPr>
        <sz val="9"/>
        <rFont val="Helv"/>
        <family val="0"/>
      </rPr>
      <t xml:space="preserve">"Theories of Personal Income Distribution:   A Survey."  </t>
    </r>
    <r>
      <rPr>
        <i/>
        <sz val="9"/>
        <rFont val="Helv"/>
        <family val="0"/>
      </rPr>
      <t>Journal of Economic Literature</t>
    </r>
    <r>
      <rPr>
        <sz val="9"/>
        <rFont val="Helv"/>
        <family val="0"/>
      </rPr>
      <t>, XVI:1, March 1978.</t>
    </r>
  </si>
  <si>
    <r>
      <t>Sen, Amartya.</t>
    </r>
    <r>
      <rPr>
        <sz val="9"/>
        <rFont val="Helv"/>
        <family val="0"/>
      </rPr>
      <t xml:space="preserve"> </t>
    </r>
    <r>
      <rPr>
        <i/>
        <sz val="9"/>
        <rFont val="Helv"/>
        <family val="0"/>
      </rPr>
      <t>On Economic Inequality.</t>
    </r>
    <r>
      <rPr>
        <sz val="9"/>
        <rFont val="Helv"/>
        <family val="0"/>
      </rPr>
      <t xml:space="preserve"> London:  Clarendon Press, 1973.</t>
    </r>
  </si>
  <si>
    <r>
      <t xml:space="preserve">Sheshinski, Eytan.  </t>
    </r>
    <r>
      <rPr>
        <sz val="9"/>
        <rFont val="Helv"/>
        <family val="0"/>
      </rPr>
      <t xml:space="preserve">"Relation Between a Social Welfare Function and the Gini Index of Income Inequality."  </t>
    </r>
    <r>
      <rPr>
        <i/>
        <sz val="9"/>
        <rFont val="Helv"/>
        <family val="0"/>
      </rPr>
      <t>Journal of Economic Theory</t>
    </r>
    <r>
      <rPr>
        <sz val="9"/>
        <rFont val="Helv"/>
        <family val="0"/>
      </rPr>
      <t>, 4, 1972, pp. 98-100.</t>
    </r>
  </si>
  <si>
    <r>
      <t>Thurow, Lester C.</t>
    </r>
    <r>
      <rPr>
        <sz val="9"/>
        <rFont val="Helv"/>
        <family val="0"/>
      </rPr>
      <t xml:space="preserve"> </t>
    </r>
    <r>
      <rPr>
        <i/>
        <sz val="9"/>
        <rFont val="Helv"/>
        <family val="0"/>
      </rPr>
      <t>Generating Inequality.</t>
    </r>
    <r>
      <rPr>
        <sz val="9"/>
        <rFont val="Helv"/>
        <family val="0"/>
      </rPr>
      <t xml:space="preserve"> New York:  Basic Books, 1975.</t>
    </r>
  </si>
  <si>
    <t>correlation among Atkinson inequality indices</t>
  </si>
  <si>
    <t>Dahomey</t>
  </si>
  <si>
    <t>India</t>
  </si>
  <si>
    <t>Japan</t>
  </si>
  <si>
    <t>Sudan</t>
  </si>
  <si>
    <t>Argentina</t>
  </si>
  <si>
    <t>Ivory Coast</t>
  </si>
  <si>
    <t>Venezuela</t>
  </si>
  <si>
    <t>Chile</t>
  </si>
  <si>
    <t>Taiwan</t>
  </si>
  <si>
    <t>Ceylon</t>
  </si>
  <si>
    <t>Zambia</t>
  </si>
  <si>
    <t>Panama</t>
  </si>
  <si>
    <t>Philippines</t>
  </si>
  <si>
    <t>Tanzania</t>
  </si>
  <si>
    <t>Madagascar</t>
  </si>
  <si>
    <t>Costa Rica</t>
  </si>
  <si>
    <t>Bolivia</t>
  </si>
  <si>
    <t>Nigeria</t>
  </si>
  <si>
    <t>El Salvador</t>
  </si>
  <si>
    <t>Mexico</t>
  </si>
  <si>
    <t>Brazil</t>
  </si>
  <si>
    <t>Trinidad</t>
  </si>
  <si>
    <t>Kenya</t>
  </si>
  <si>
    <t>Morocco</t>
  </si>
  <si>
    <r>
      <t>Weisskoff, Richard</t>
    </r>
    <r>
      <rPr>
        <sz val="9"/>
        <rFont val="Helv"/>
        <family val="0"/>
      </rPr>
      <t xml:space="preserve">.  "Income Distribution and Economic Growth in Puerto Rico, Argentina, and Mexico."  </t>
    </r>
    <r>
      <rPr>
        <i/>
        <sz val="9"/>
        <rFont val="Helv"/>
        <family val="0"/>
      </rPr>
      <t>Economic Growth Center</t>
    </r>
    <r>
      <rPr>
        <sz val="9"/>
        <rFont val="Helv"/>
        <family val="0"/>
      </rPr>
      <t>, Yale University, 1971.</t>
    </r>
  </si>
  <si>
    <t>Proportionality</t>
  </si>
  <si>
    <t>Measurement of Income Inequality</t>
  </si>
  <si>
    <t>(February, 1997)</t>
  </si>
  <si>
    <t>P. LeBel</t>
  </si>
  <si>
    <t>A.</t>
  </si>
  <si>
    <t xml:space="preserve">  Atkinson inequality</t>
  </si>
  <si>
    <t>B.</t>
  </si>
  <si>
    <t>C.</t>
  </si>
  <si>
    <t>D.</t>
  </si>
  <si>
    <t>e =</t>
  </si>
  <si>
    <t xml:space="preserve">        Lorenz Curve</t>
  </si>
  <si>
    <t>f(Yi)=</t>
  </si>
  <si>
    <t>(Yi/Ym)</t>
  </si>
  <si>
    <t>Cumulative</t>
  </si>
  <si>
    <t>Decile:</t>
  </si>
  <si>
    <t>Population</t>
  </si>
  <si>
    <t>Income</t>
  </si>
  <si>
    <t>Pop.Dist.</t>
  </si>
  <si>
    <t xml:space="preserve">            ((Yi/Ym)^(1-e))*f(Yi)</t>
  </si>
  <si>
    <t>Total:</t>
  </si>
  <si>
    <t>Mean:</t>
  </si>
  <si>
    <t>Atkinson Inequality:</t>
  </si>
  <si>
    <t>Relative Income for Equally Distributed Equivalent Welfare, defined as 1-Atkinson:</t>
  </si>
  <si>
    <t>Champernowne inequality index:</t>
  </si>
  <si>
    <t>An Atkinson index of</t>
  </si>
  <si>
    <t>means that the same level of welfare could be obtained with</t>
  </si>
  <si>
    <t xml:space="preserve">of the present level of income if it were equally distributed.  Similarly, the welfare gain from an egalitarian </t>
  </si>
  <si>
    <t xml:space="preserve">redistribution of income  would be equivalent to an increase in total income of </t>
  </si>
  <si>
    <t>Above example taken from Atkinson(1975), pp.46-48.</t>
  </si>
  <si>
    <t>As e approaches 1, it converges to the equivalent Champernowne index,</t>
  </si>
  <si>
    <t>where Champernowne inequality is defined as 1-g/x, where g=the geometric mean and x=the arithmetic mean of income (e.g.column B).</t>
  </si>
  <si>
    <t>Source:</t>
  </si>
  <si>
    <r>
      <t>Anthony Atkinson</t>
    </r>
    <r>
      <rPr>
        <sz val="9"/>
        <rFont val="Helv"/>
        <family val="0"/>
      </rPr>
      <t xml:space="preserve">.  </t>
    </r>
    <r>
      <rPr>
        <i/>
        <sz val="9"/>
        <rFont val="Helv"/>
        <family val="0"/>
      </rPr>
      <t>The Economics of Inequality</t>
    </r>
    <r>
      <rPr>
        <sz val="9"/>
        <rFont val="Helv"/>
        <family val="0"/>
      </rPr>
      <t xml:space="preserve">.  New York:  Oxford University Press, 1975. </t>
    </r>
  </si>
  <si>
    <t>Rank Ordering of Atkinson Inequality Indices Based on Alternative Inequality Aversion Parameters</t>
  </si>
  <si>
    <t>Rank Ordering for e values of:</t>
  </si>
  <si>
    <t>0-20%</t>
  </si>
  <si>
    <t>21-39%</t>
  </si>
  <si>
    <t>40-60%</t>
  </si>
  <si>
    <t>61-79%</t>
  </si>
  <si>
    <t>80-100%</t>
  </si>
  <si>
    <t>Pearson table of correlation coefficients</t>
  </si>
  <si>
    <t>Surinam</t>
  </si>
  <si>
    <t>Israel</t>
  </si>
  <si>
    <t>Niger</t>
  </si>
  <si>
    <t>Chad</t>
  </si>
  <si>
    <t>Ecuador</t>
  </si>
  <si>
    <t>Burma</t>
  </si>
  <si>
    <t>Pakistan</t>
  </si>
  <si>
    <t>The higher the value of e, the lower the partial</t>
  </si>
  <si>
    <t>Greece</t>
  </si>
  <si>
    <r>
      <t xml:space="preserve">Hamada, Koichi.  </t>
    </r>
    <r>
      <rPr>
        <sz val="9"/>
        <rFont val="Helv"/>
        <family val="0"/>
      </rPr>
      <t xml:space="preserve">"A Simple Majority Rule on the Distribution of Income."  </t>
    </r>
    <r>
      <rPr>
        <i/>
        <sz val="9"/>
        <rFont val="Helv"/>
        <family val="0"/>
      </rPr>
      <t>Journal of Economic Theory</t>
    </r>
    <r>
      <rPr>
        <sz val="9"/>
        <rFont val="Helv"/>
        <family val="0"/>
      </rPr>
      <t>, 6, 1973, pp. 243-264.</t>
    </r>
  </si>
  <si>
    <r>
      <t xml:space="preserve">Hammond, Peter J.  </t>
    </r>
    <r>
      <rPr>
        <sz val="9"/>
        <rFont val="Helv"/>
        <family val="0"/>
      </rPr>
      <t xml:space="preserve">"A Note on Extreme Inequality Aversion."  </t>
    </r>
    <r>
      <rPr>
        <i/>
        <sz val="9"/>
        <rFont val="Helv"/>
        <family val="0"/>
      </rPr>
      <t>Journal of Economic Theory</t>
    </r>
    <r>
      <rPr>
        <sz val="9"/>
        <rFont val="Helv"/>
        <family val="0"/>
      </rPr>
      <t>, 11, 1975, pp. 465-466.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</si>
</sst>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\ "/>
    <numFmt numFmtId="166" formatCode="0.000000"/>
  </numFmts>
  <fonts count="14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Helv"/>
      <family val="0"/>
    </font>
    <font>
      <b/>
      <sz val="12"/>
      <name val="Helv"/>
      <family val="0"/>
    </font>
    <font>
      <b/>
      <sz val="10"/>
      <name val="Helv"/>
      <family val="0"/>
    </font>
    <font>
      <sz val="9"/>
      <name val="Helv"/>
      <family val="0"/>
    </font>
    <font>
      <b/>
      <sz val="9"/>
      <name val="Helv"/>
      <family val="0"/>
    </font>
    <font>
      <b/>
      <sz val="14"/>
      <name val="Symbol"/>
      <family val="0"/>
    </font>
    <font>
      <i/>
      <sz val="9"/>
      <name val="Helv"/>
      <family val="0"/>
    </font>
    <font>
      <sz val="9"/>
      <name val="Geneva"/>
      <family val="0"/>
    </font>
    <font>
      <b/>
      <sz val="12"/>
      <color indexed="12"/>
      <name val="Helv"/>
      <family val="0"/>
    </font>
    <font>
      <b/>
      <sz val="9"/>
      <color indexed="12"/>
      <name val="Helv"/>
      <family val="0"/>
    </font>
  </fonts>
  <fills count="2">
    <fill>
      <patternFill/>
    </fill>
    <fill>
      <patternFill patternType="gray125"/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7" fillId="0" borderId="0" xfId="0" applyFont="1" applyBorder="1" applyAlignment="1">
      <alignment/>
    </xf>
    <xf numFmtId="2" fontId="8" fillId="0" borderId="1" xfId="0" applyNumberFormat="1" applyFont="1" applyBorder="1" applyAlignment="1">
      <alignment horizontal="center"/>
    </xf>
    <xf numFmtId="2" fontId="8" fillId="0" borderId="2" xfId="0" applyNumberFormat="1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2" fontId="8" fillId="0" borderId="6" xfId="0" applyNumberFormat="1" applyFont="1" applyBorder="1" applyAlignment="1">
      <alignment horizontal="center"/>
    </xf>
    <xf numFmtId="2" fontId="8" fillId="0" borderId="7" xfId="0" applyNumberFormat="1" applyFont="1" applyBorder="1" applyAlignment="1">
      <alignment horizontal="center"/>
    </xf>
    <xf numFmtId="2" fontId="8" fillId="0" borderId="8" xfId="0" applyNumberFormat="1" applyFont="1" applyBorder="1" applyAlignment="1">
      <alignment horizontal="center"/>
    </xf>
    <xf numFmtId="165" fontId="7" fillId="0" borderId="0" xfId="0" applyNumberFormat="1" applyFont="1" applyAlignment="1">
      <alignment horizontal="right"/>
    </xf>
    <xf numFmtId="0" fontId="7" fillId="0" borderId="9" xfId="0" applyFont="1" applyBorder="1" applyAlignment="1">
      <alignment/>
    </xf>
    <xf numFmtId="0" fontId="8" fillId="0" borderId="9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165" fontId="8" fillId="0" borderId="0" xfId="0" applyNumberFormat="1" applyFont="1" applyAlignment="1">
      <alignment horizontal="right"/>
    </xf>
    <xf numFmtId="164" fontId="7" fillId="0" borderId="13" xfId="0" applyNumberFormat="1" applyFont="1" applyBorder="1" applyAlignment="1">
      <alignment horizontal="center"/>
    </xf>
    <xf numFmtId="164" fontId="7" fillId="0" borderId="14" xfId="0" applyNumberFormat="1" applyFont="1" applyBorder="1" applyAlignment="1">
      <alignment horizontal="center"/>
    </xf>
    <xf numFmtId="0" fontId="8" fillId="0" borderId="15" xfId="0" applyFont="1" applyBorder="1" applyAlignment="1">
      <alignment/>
    </xf>
    <xf numFmtId="0" fontId="7" fillId="0" borderId="15" xfId="0" applyFont="1" applyBorder="1" applyAlignment="1">
      <alignment/>
    </xf>
    <xf numFmtId="164" fontId="7" fillId="0" borderId="15" xfId="0" applyNumberFormat="1" applyFont="1" applyBorder="1" applyAlignment="1">
      <alignment horizontal="center"/>
    </xf>
    <xf numFmtId="164" fontId="7" fillId="0" borderId="11" xfId="0" applyNumberFormat="1" applyFont="1" applyBorder="1" applyAlignment="1">
      <alignment horizontal="center"/>
    </xf>
    <xf numFmtId="164" fontId="7" fillId="0" borderId="16" xfId="0" applyNumberFormat="1" applyFont="1" applyBorder="1" applyAlignment="1">
      <alignment horizontal="center"/>
    </xf>
    <xf numFmtId="164" fontId="7" fillId="0" borderId="17" xfId="0" applyNumberFormat="1" applyFont="1" applyBorder="1" applyAlignment="1">
      <alignment horizontal="center"/>
    </xf>
    <xf numFmtId="164" fontId="7" fillId="0" borderId="18" xfId="0" applyNumberFormat="1" applyFont="1" applyBorder="1" applyAlignment="1">
      <alignment horizontal="center"/>
    </xf>
    <xf numFmtId="164" fontId="7" fillId="0" borderId="19" xfId="0" applyNumberFormat="1" applyFont="1" applyBorder="1" applyAlignment="1">
      <alignment horizontal="center"/>
    </xf>
    <xf numFmtId="0" fontId="7" fillId="0" borderId="20" xfId="0" applyFont="1" applyBorder="1" applyAlignment="1">
      <alignment/>
    </xf>
    <xf numFmtId="0" fontId="7" fillId="0" borderId="21" xfId="0" applyFont="1" applyBorder="1" applyAlignment="1">
      <alignment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2" fontId="8" fillId="0" borderId="22" xfId="0" applyNumberFormat="1" applyFont="1" applyBorder="1" applyAlignment="1">
      <alignment horizontal="left"/>
    </xf>
    <xf numFmtId="165" fontId="5" fillId="0" borderId="22" xfId="0" applyNumberFormat="1" applyFont="1" applyBorder="1" applyAlignment="1">
      <alignment horizontal="left"/>
    </xf>
    <xf numFmtId="165" fontId="6" fillId="0" borderId="22" xfId="0" applyNumberFormat="1" applyFont="1" applyBorder="1" applyAlignment="1">
      <alignment/>
    </xf>
    <xf numFmtId="165" fontId="6" fillId="0" borderId="0" xfId="0" applyNumberFormat="1" applyFont="1" applyAlignment="1">
      <alignment/>
    </xf>
    <xf numFmtId="165" fontId="7" fillId="0" borderId="0" xfId="0" applyNumberFormat="1" applyFont="1" applyAlignment="1">
      <alignment horizontal="center"/>
    </xf>
    <xf numFmtId="2" fontId="7" fillId="0" borderId="13" xfId="0" applyNumberFormat="1" applyFont="1" applyBorder="1" applyAlignment="1">
      <alignment/>
    </xf>
    <xf numFmtId="2" fontId="7" fillId="0" borderId="14" xfId="0" applyNumberFormat="1" applyFont="1" applyBorder="1" applyAlignment="1">
      <alignment/>
    </xf>
    <xf numFmtId="2" fontId="8" fillId="0" borderId="15" xfId="0" applyNumberFormat="1" applyFont="1" applyBorder="1" applyAlignment="1">
      <alignment/>
    </xf>
    <xf numFmtId="164" fontId="8" fillId="0" borderId="15" xfId="0" applyNumberFormat="1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164" fontId="8" fillId="0" borderId="23" xfId="0" applyNumberFormat="1" applyFont="1" applyBorder="1" applyAlignment="1">
      <alignment horizontal="center"/>
    </xf>
    <xf numFmtId="164" fontId="8" fillId="0" borderId="14" xfId="0" applyNumberFormat="1" applyFont="1" applyBorder="1" applyAlignment="1">
      <alignment horizontal="center"/>
    </xf>
    <xf numFmtId="164" fontId="8" fillId="0" borderId="19" xfId="0" applyNumberFormat="1" applyFont="1" applyBorder="1" applyAlignment="1">
      <alignment horizontal="center"/>
    </xf>
    <xf numFmtId="164" fontId="7" fillId="0" borderId="0" xfId="0" applyNumberFormat="1" applyFont="1" applyAlignment="1">
      <alignment horizontal="center"/>
    </xf>
    <xf numFmtId="10" fontId="7" fillId="0" borderId="0" xfId="0" applyNumberFormat="1" applyFont="1" applyAlignment="1">
      <alignment horizontal="left"/>
    </xf>
    <xf numFmtId="165" fontId="4" fillId="0" borderId="0" xfId="0" applyNumberFormat="1" applyFont="1" applyAlignment="1">
      <alignment horizontal="left"/>
    </xf>
    <xf numFmtId="0" fontId="8" fillId="0" borderId="24" xfId="0" applyFont="1" applyBorder="1" applyAlignment="1">
      <alignment/>
    </xf>
    <xf numFmtId="0" fontId="7" fillId="0" borderId="2" xfId="0" applyFont="1" applyBorder="1" applyAlignment="1">
      <alignment/>
    </xf>
    <xf numFmtId="0" fontId="8" fillId="0" borderId="25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164" fontId="7" fillId="0" borderId="25" xfId="0" applyNumberFormat="1" applyFont="1" applyBorder="1" applyAlignment="1">
      <alignment/>
    </xf>
    <xf numFmtId="2" fontId="7" fillId="0" borderId="26" xfId="0" applyNumberFormat="1" applyFont="1" applyBorder="1" applyAlignment="1">
      <alignment/>
    </xf>
    <xf numFmtId="164" fontId="7" fillId="0" borderId="27" xfId="0" applyNumberFormat="1" applyFont="1" applyBorder="1" applyAlignment="1">
      <alignment/>
    </xf>
    <xf numFmtId="2" fontId="7" fillId="0" borderId="28" xfId="0" applyNumberFormat="1" applyFont="1" applyBorder="1" applyAlignment="1">
      <alignment/>
    </xf>
    <xf numFmtId="0" fontId="8" fillId="0" borderId="22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164" fontId="7" fillId="0" borderId="0" xfId="0" applyNumberFormat="1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3" xfId="0" applyFont="1" applyBorder="1" applyAlignment="1">
      <alignment horizontal="center"/>
    </xf>
    <xf numFmtId="164" fontId="7" fillId="0" borderId="25" xfId="0" applyNumberFormat="1" applyFont="1" applyBorder="1" applyAlignment="1">
      <alignment horizontal="right"/>
    </xf>
    <xf numFmtId="164" fontId="7" fillId="0" borderId="26" xfId="0" applyNumberFormat="1" applyFont="1" applyBorder="1" applyAlignment="1">
      <alignment horizontal="right"/>
    </xf>
    <xf numFmtId="0" fontId="8" fillId="0" borderId="0" xfId="0" applyFont="1" applyAlignment="1">
      <alignment horizontal="center"/>
    </xf>
    <xf numFmtId="164" fontId="7" fillId="0" borderId="0" xfId="0" applyNumberFormat="1" applyFont="1" applyAlignment="1">
      <alignment/>
    </xf>
    <xf numFmtId="0" fontId="6" fillId="0" borderId="0" xfId="0" applyFont="1" applyAlignment="1">
      <alignment/>
    </xf>
    <xf numFmtId="0" fontId="7" fillId="0" borderId="13" xfId="0" applyFont="1" applyBorder="1" applyAlignment="1">
      <alignment/>
    </xf>
    <xf numFmtId="164" fontId="7" fillId="0" borderId="13" xfId="0" applyNumberFormat="1" applyFont="1" applyBorder="1" applyAlignment="1">
      <alignment/>
    </xf>
    <xf numFmtId="0" fontId="7" fillId="0" borderId="13" xfId="0" applyFont="1" applyBorder="1" applyAlignment="1">
      <alignment horizontal="left"/>
    </xf>
    <xf numFmtId="2" fontId="7" fillId="0" borderId="13" xfId="0" applyNumberFormat="1" applyFont="1" applyBorder="1" applyAlignment="1">
      <alignment horizontal="right"/>
    </xf>
    <xf numFmtId="0" fontId="7" fillId="0" borderId="13" xfId="0" applyFont="1" applyBorder="1" applyAlignment="1">
      <alignment horizontal="right"/>
    </xf>
    <xf numFmtId="165" fontId="8" fillId="0" borderId="0" xfId="0" applyNumberFormat="1" applyFont="1" applyAlignment="1">
      <alignment/>
    </xf>
    <xf numFmtId="20" fontId="7" fillId="0" borderId="0" xfId="0" applyNumberFormat="1" applyFont="1" applyAlignment="1">
      <alignment/>
    </xf>
    <xf numFmtId="0" fontId="11" fillId="0" borderId="0" xfId="0" applyFont="1" applyAlignment="1">
      <alignment/>
    </xf>
    <xf numFmtId="2" fontId="8" fillId="0" borderId="13" xfId="0" applyNumberFormat="1" applyFont="1" applyBorder="1" applyAlignment="1">
      <alignment/>
    </xf>
    <xf numFmtId="164" fontId="8" fillId="0" borderId="23" xfId="0" applyNumberFormat="1" applyFont="1" applyBorder="1" applyAlignment="1">
      <alignment/>
    </xf>
    <xf numFmtId="164" fontId="8" fillId="0" borderId="29" xfId="0" applyNumberFormat="1" applyFont="1" applyBorder="1" applyAlignment="1">
      <alignment/>
    </xf>
    <xf numFmtId="164" fontId="8" fillId="0" borderId="30" xfId="0" applyNumberFormat="1" applyFont="1" applyBorder="1" applyAlignment="1">
      <alignment/>
    </xf>
    <xf numFmtId="1" fontId="7" fillId="0" borderId="0" xfId="0" applyNumberFormat="1" applyFont="1" applyAlignment="1">
      <alignment/>
    </xf>
    <xf numFmtId="0" fontId="7" fillId="0" borderId="31" xfId="0" applyFont="1" applyBorder="1" applyAlignment="1">
      <alignment/>
    </xf>
    <xf numFmtId="0" fontId="7" fillId="0" borderId="32" xfId="0" applyFont="1" applyBorder="1" applyAlignment="1">
      <alignment/>
    </xf>
    <xf numFmtId="0" fontId="8" fillId="0" borderId="16" xfId="0" applyFont="1" applyBorder="1" applyAlignment="1">
      <alignment horizontal="center"/>
    </xf>
    <xf numFmtId="0" fontId="7" fillId="0" borderId="33" xfId="0" applyFont="1" applyBorder="1" applyAlignment="1">
      <alignment/>
    </xf>
    <xf numFmtId="0" fontId="7" fillId="0" borderId="34" xfId="0" applyFont="1" applyBorder="1" applyAlignment="1">
      <alignment/>
    </xf>
    <xf numFmtId="0" fontId="8" fillId="0" borderId="8" xfId="0" applyFont="1" applyBorder="1" applyAlignment="1">
      <alignment horizontal="center"/>
    </xf>
    <xf numFmtId="0" fontId="7" fillId="0" borderId="35" xfId="0" applyFont="1" applyBorder="1" applyAlignment="1">
      <alignment/>
    </xf>
    <xf numFmtId="0" fontId="7" fillId="0" borderId="36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37" xfId="0" applyFont="1" applyBorder="1" applyAlignment="1">
      <alignment/>
    </xf>
    <xf numFmtId="0" fontId="7" fillId="0" borderId="36" xfId="0" applyFont="1" applyBorder="1" applyAlignment="1">
      <alignment/>
    </xf>
    <xf numFmtId="0" fontId="13" fillId="0" borderId="38" xfId="0" applyFont="1" applyBorder="1" applyAlignment="1">
      <alignment/>
    </xf>
    <xf numFmtId="0" fontId="13" fillId="0" borderId="39" xfId="0" applyFont="1" applyBorder="1" applyAlignment="1">
      <alignment/>
    </xf>
    <xf numFmtId="0" fontId="12" fillId="0" borderId="39" xfId="0" applyFont="1" applyBorder="1" applyAlignment="1">
      <alignment horizontal="center"/>
    </xf>
    <xf numFmtId="0" fontId="13" fillId="0" borderId="40" xfId="0" applyFont="1" applyBorder="1" applyAlignment="1">
      <alignment/>
    </xf>
    <xf numFmtId="0" fontId="6" fillId="0" borderId="0" xfId="0" applyFont="1" applyAlignment="1">
      <alignment horizontal="right"/>
    </xf>
    <xf numFmtId="10" fontId="7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D4"/>
                </a:solidFill>
              </a:rPr>
              <a:t>The Lorenz Curve of Income Distribution</a:t>
            </a:r>
            <a:r>
              <a:rPr lang="en-US" cap="none" sz="1000" b="1" i="0" u="none" baseline="0"/>
              <a:t>
(Inequality:  0&lt;(A/BCD)&lt;1)</a:t>
            </a:r>
          </a:p>
        </c:rich>
      </c:tx>
      <c:layout/>
      <c:spPr>
        <a:noFill/>
        <a:ln w="25400">
          <a:solidFill>
            <a:srgbClr val="DD0806"/>
          </a:solidFill>
        </a:ln>
      </c:spPr>
    </c:title>
    <c:plotArea>
      <c:layout>
        <c:manualLayout>
          <c:xMode val="edge"/>
          <c:yMode val="edge"/>
          <c:x val="0.0285"/>
          <c:y val="0.1655"/>
          <c:w val="0.94225"/>
          <c:h val="0.75575"/>
        </c:manualLayout>
      </c:layout>
      <c:lineChart>
        <c:grouping val="standard"/>
        <c:varyColors val="0"/>
        <c:ser>
          <c:idx val="0"/>
          <c:order val="0"/>
          <c:tx>
            <c:strRef>
              <c:f>Sheet1!$L$8</c:f>
              <c:strCache>
                <c:ptCount val="1"/>
                <c:pt idx="0">
                  <c:v>Income</c:v>
                </c:pt>
              </c:strCache>
            </c:strRef>
          </c:tx>
          <c:spPr>
            <a:ln w="254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Sheet1!$K$9:$K$20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Sheet1!$L$9:$L$19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1"/>
        </c:ser>
        <c:ser>
          <c:idx val="1"/>
          <c:order val="1"/>
          <c:spPr>
            <a:ln w="254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Sheet1!$K$9:$K$20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Sheet1!$M$9:$M$19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51043909"/>
        <c:axId val="56741998"/>
      </c:lineChart>
      <c:catAx>
        <c:axId val="51043909"/>
        <c:scaling>
          <c:orientation val="minMax"/>
        </c:scaling>
        <c:axPos val="b"/>
        <c:majorGridlines/>
        <c:delete val="0"/>
        <c:numFmt formatCode="0%" sourceLinked="0"/>
        <c:majorTickMark val="in"/>
        <c:minorTickMark val="none"/>
        <c:tickLblPos val="nextTo"/>
        <c:crossAx val="56741998"/>
        <c:crosses val="autoZero"/>
        <c:auto val="0"/>
        <c:lblOffset val="100"/>
        <c:noMultiLvlLbl val="0"/>
      </c:catAx>
      <c:valAx>
        <c:axId val="5674199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1043909"/>
        <c:crossesAt val="1"/>
        <c:crossBetween val="midCat"/>
        <c:dispUnits/>
      </c:valAx>
      <c:spPr>
        <a:solidFill>
          <a:srgbClr val="FFFFFF"/>
        </a:solidFill>
        <a:ln w="25400">
          <a:solidFill>
            <a:srgbClr val="000000"/>
          </a:solidFill>
        </a:ln>
      </c:spPr>
    </c:plotArea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9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0.00125</cdr:x>
      <cdr:y>0.1325</cdr:y>
    </cdr:from>
    <cdr:to>
      <cdr:x>0.283</cdr:x>
      <cdr:y>0.17575</cdr:y>
    </cdr:to>
    <cdr:sp>
      <cdr:nvSpPr>
        <cdr:cNvPr id="1" name="Text 2"/>
        <cdr:cNvSpPr txBox="1">
          <a:spLocks noChangeArrowheads="1"/>
        </cdr:cNvSpPr>
      </cdr:nvSpPr>
      <cdr:spPr>
        <a:xfrm>
          <a:off x="0" y="638175"/>
          <a:ext cx="18764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/>
            <a:t>Cumulative Income (Percentage)</a:t>
          </a:r>
        </a:p>
      </cdr:txBody>
    </cdr:sp>
  </cdr:relSizeAnchor>
  <cdr:relSizeAnchor xmlns:cdr="http://schemas.openxmlformats.org/drawingml/2006/chartDrawing">
    <cdr:from>
      <cdr:x>0.7475</cdr:x>
      <cdr:y>0.92725</cdr:y>
    </cdr:from>
    <cdr:to>
      <cdr:x>0.945</cdr:x>
      <cdr:y>0.9585</cdr:y>
    </cdr:to>
    <cdr:sp>
      <cdr:nvSpPr>
        <cdr:cNvPr id="2" name="Text 3"/>
        <cdr:cNvSpPr txBox="1">
          <a:spLocks noChangeArrowheads="1"/>
        </cdr:cNvSpPr>
      </cdr:nvSpPr>
      <cdr:spPr>
        <a:xfrm>
          <a:off x="4972050" y="4495800"/>
          <a:ext cx="13144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/>
            <a:t>Cumulative Population</a:t>
          </a:r>
        </a:p>
      </cdr:txBody>
    </cdr:sp>
  </cdr:relSizeAnchor>
  <cdr:relSizeAnchor xmlns:cdr="http://schemas.openxmlformats.org/drawingml/2006/chartDrawing">
    <cdr:from>
      <cdr:x>0.537</cdr:x>
      <cdr:y>0.601</cdr:y>
    </cdr:from>
    <cdr:to>
      <cdr:x>0.56425</cdr:x>
      <cdr:y>0.648</cdr:y>
    </cdr:to>
    <cdr:sp>
      <cdr:nvSpPr>
        <cdr:cNvPr id="3" name="Text 4"/>
        <cdr:cNvSpPr txBox="1">
          <a:spLocks noChangeArrowheads="1"/>
        </cdr:cNvSpPr>
      </cdr:nvSpPr>
      <cdr:spPr>
        <a:xfrm>
          <a:off x="3571875" y="2914650"/>
          <a:ext cx="180975" cy="2286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1" i="0" u="none" baseline="0"/>
            <a:t>A</a:t>
          </a:r>
        </a:p>
      </cdr:txBody>
    </cdr:sp>
  </cdr:relSizeAnchor>
  <cdr:relSizeAnchor xmlns:cdr="http://schemas.openxmlformats.org/drawingml/2006/chartDrawing">
    <cdr:from>
      <cdr:x>0.03625</cdr:x>
      <cdr:y>0.826</cdr:y>
    </cdr:from>
    <cdr:to>
      <cdr:x>0.0635</cdr:x>
      <cdr:y>0.873</cdr:y>
    </cdr:to>
    <cdr:sp>
      <cdr:nvSpPr>
        <cdr:cNvPr id="4" name="Text 5"/>
        <cdr:cNvSpPr txBox="1">
          <a:spLocks noChangeArrowheads="1"/>
        </cdr:cNvSpPr>
      </cdr:nvSpPr>
      <cdr:spPr>
        <a:xfrm>
          <a:off x="238125" y="4010025"/>
          <a:ext cx="18097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1" i="0" u="none" baseline="0"/>
            <a:t>B</a:t>
          </a:r>
        </a:p>
      </cdr:txBody>
    </cdr:sp>
  </cdr:relSizeAnchor>
  <cdr:relSizeAnchor xmlns:cdr="http://schemas.openxmlformats.org/drawingml/2006/chartDrawing">
    <cdr:from>
      <cdr:x>0.97125</cdr:x>
      <cdr:y>0.20175</cdr:y>
    </cdr:from>
    <cdr:to>
      <cdr:x>0.9985</cdr:x>
      <cdr:y>0.24875</cdr:y>
    </cdr:to>
    <cdr:sp>
      <cdr:nvSpPr>
        <cdr:cNvPr id="5" name="Text 6"/>
        <cdr:cNvSpPr txBox="1">
          <a:spLocks noChangeArrowheads="1"/>
        </cdr:cNvSpPr>
      </cdr:nvSpPr>
      <cdr:spPr>
        <a:xfrm>
          <a:off x="6457950" y="971550"/>
          <a:ext cx="18097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1" i="0" u="none" baseline="0"/>
            <a:t>C</a:t>
          </a:r>
        </a:p>
      </cdr:txBody>
    </cdr:sp>
  </cdr:relSizeAnchor>
  <cdr:relSizeAnchor xmlns:cdr="http://schemas.openxmlformats.org/drawingml/2006/chartDrawing">
    <cdr:from>
      <cdr:x>0.97125</cdr:x>
      <cdr:y>0.84575</cdr:y>
    </cdr:from>
    <cdr:to>
      <cdr:x>0.9985</cdr:x>
      <cdr:y>0.89275</cdr:y>
    </cdr:to>
    <cdr:sp>
      <cdr:nvSpPr>
        <cdr:cNvPr id="6" name="Text 7"/>
        <cdr:cNvSpPr txBox="1">
          <a:spLocks noChangeArrowheads="1"/>
        </cdr:cNvSpPr>
      </cdr:nvSpPr>
      <cdr:spPr>
        <a:xfrm>
          <a:off x="6457950" y="4105275"/>
          <a:ext cx="18097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1" i="0" u="none" baseline="0"/>
            <a:t>D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48</xdr:row>
      <xdr:rowOff>114300</xdr:rowOff>
    </xdr:from>
    <xdr:to>
      <xdr:col>12</xdr:col>
      <xdr:colOff>657225</xdr:colOff>
      <xdr:row>80</xdr:row>
      <xdr:rowOff>95250</xdr:rowOff>
    </xdr:to>
    <xdr:graphicFrame>
      <xdr:nvGraphicFramePr>
        <xdr:cNvPr id="1" name="Chart 2"/>
        <xdr:cNvGraphicFramePr/>
      </xdr:nvGraphicFramePr>
      <xdr:xfrm>
        <a:off x="628650" y="7305675"/>
        <a:ext cx="6657975" cy="485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A220"/>
  <sheetViews>
    <sheetView tabSelected="1" workbookViewId="0" topLeftCell="A1">
      <selection activeCell="B3" sqref="B3"/>
    </sheetView>
  </sheetViews>
  <sheetFormatPr defaultColWidth="11.00390625" defaultRowHeight="12.75"/>
  <cols>
    <col min="1" max="1" width="4.25390625" style="3" customWidth="1"/>
    <col min="2" max="2" width="3.75390625" style="16" customWidth="1"/>
    <col min="3" max="3" width="8.625" style="3" customWidth="1"/>
    <col min="4" max="4" width="6.125" style="3" customWidth="1"/>
    <col min="5" max="5" width="7.75390625" style="3" customWidth="1"/>
    <col min="6" max="6" width="10.00390625" style="3" customWidth="1"/>
    <col min="7" max="7" width="7.375" style="3" customWidth="1"/>
    <col min="8" max="8" width="6.75390625" style="3" customWidth="1"/>
    <col min="9" max="9" width="7.00390625" style="3" customWidth="1"/>
    <col min="10" max="10" width="7.625" style="3" customWidth="1"/>
    <col min="11" max="12" width="8.875" style="3" customWidth="1"/>
    <col min="13" max="13" width="8.75390625" style="3" customWidth="1"/>
    <col min="14" max="14" width="4.25390625" style="3" customWidth="1"/>
    <col min="15" max="15" width="7.375" style="3" customWidth="1"/>
    <col min="16" max="19" width="4.125" style="3" customWidth="1"/>
    <col min="20" max="21" width="6.125" style="3" customWidth="1"/>
    <col min="22" max="22" width="5.875" style="3" customWidth="1"/>
    <col min="23" max="27" width="6.75390625" style="3" customWidth="1"/>
    <col min="28" max="16384" width="10.75390625" style="3" customWidth="1"/>
  </cols>
  <sheetData>
    <row r="1" ht="12" thickBot="1"/>
    <row r="2" spans="3:10" ht="13.5" thickBot="1">
      <c r="C2" s="16"/>
      <c r="D2" s="16"/>
      <c r="E2" s="2"/>
      <c r="F2" s="97"/>
      <c r="G2" s="98"/>
      <c r="H2" s="99" t="s">
        <v>69</v>
      </c>
      <c r="I2" s="98"/>
      <c r="J2" s="100"/>
    </row>
    <row r="3" spans="8:13" ht="12.75" thickBot="1">
      <c r="H3" s="5" t="s">
        <v>70</v>
      </c>
      <c r="M3" s="101" t="s">
        <v>71</v>
      </c>
    </row>
    <row r="4" spans="1:4" ht="13.5" customHeight="1" thickBot="1">
      <c r="A4" s="6" t="s">
        <v>72</v>
      </c>
      <c r="B4" s="40" t="s">
        <v>73</v>
      </c>
      <c r="C4" s="34"/>
      <c r="D4" s="35"/>
    </row>
    <row r="5" spans="1:2" ht="10.5" customHeight="1" thickBot="1">
      <c r="A5" s="6"/>
      <c r="B5" s="41"/>
    </row>
    <row r="6" spans="3:13" ht="12.75" customHeight="1">
      <c r="C6" s="67" t="s">
        <v>72</v>
      </c>
      <c r="D6" s="19" t="s">
        <v>74</v>
      </c>
      <c r="E6" s="19" t="s">
        <v>75</v>
      </c>
      <c r="F6" s="19" t="s">
        <v>76</v>
      </c>
      <c r="G6" s="10" t="s">
        <v>77</v>
      </c>
      <c r="H6" s="11" t="s">
        <v>77</v>
      </c>
      <c r="I6" s="11" t="s">
        <v>77</v>
      </c>
      <c r="J6" s="12" t="s">
        <v>77</v>
      </c>
      <c r="K6" s="54" t="s">
        <v>78</v>
      </c>
      <c r="L6" s="55"/>
      <c r="M6" s="92"/>
    </row>
    <row r="7" spans="2:13" s="5" customFormat="1" ht="12" thickBot="1">
      <c r="B7" s="42"/>
      <c r="C7" s="20"/>
      <c r="D7" s="17"/>
      <c r="E7" s="18" t="s">
        <v>79</v>
      </c>
      <c r="F7" s="18" t="s">
        <v>80</v>
      </c>
      <c r="G7" s="13">
        <v>0.5</v>
      </c>
      <c r="H7" s="14">
        <v>1.5</v>
      </c>
      <c r="I7" s="14">
        <v>2</v>
      </c>
      <c r="J7" s="15">
        <v>3</v>
      </c>
      <c r="K7" s="56" t="s">
        <v>81</v>
      </c>
      <c r="L7" s="57" t="s">
        <v>81</v>
      </c>
      <c r="M7" s="93"/>
    </row>
    <row r="8" spans="2:13" s="5" customFormat="1" ht="12" thickBot="1">
      <c r="B8" s="23" t="s">
        <v>82</v>
      </c>
      <c r="C8" s="36" t="s">
        <v>83</v>
      </c>
      <c r="D8" s="37" t="s">
        <v>84</v>
      </c>
      <c r="E8" s="37" t="s">
        <v>85</v>
      </c>
      <c r="F8" s="37"/>
      <c r="G8" s="38" t="s">
        <v>86</v>
      </c>
      <c r="H8" s="8"/>
      <c r="I8" s="8"/>
      <c r="J8" s="9"/>
      <c r="K8" s="62" t="s">
        <v>83</v>
      </c>
      <c r="L8" s="63" t="s">
        <v>84</v>
      </c>
      <c r="M8" s="94" t="s">
        <v>68</v>
      </c>
    </row>
    <row r="9" spans="2:13" ht="10.5">
      <c r="B9" s="23">
        <v>1</v>
      </c>
      <c r="C9" s="21">
        <v>100</v>
      </c>
      <c r="D9" s="43">
        <v>2</v>
      </c>
      <c r="E9" s="24">
        <f aca="true" t="shared" si="0" ref="E9:E19">C9/$C$19</f>
        <v>0.1</v>
      </c>
      <c r="F9" s="24">
        <f aca="true" t="shared" si="1" ref="F9:F18">D9/$D$20</f>
        <v>0.2</v>
      </c>
      <c r="G9" s="29">
        <f aca="true" t="shared" si="2" ref="G9:G18">(F9^(1-$G$7))*E9</f>
        <v>0.044721359549995794</v>
      </c>
      <c r="H9" s="30">
        <f aca="true" t="shared" si="3" ref="H9:H18">((F9^(1-$H$7))*$E9)</f>
        <v>0.223606797749979</v>
      </c>
      <c r="I9" s="30">
        <f aca="true" t="shared" si="4" ref="I9:I18">((F9^(1-$I$7))*$E9)</f>
        <v>0.5</v>
      </c>
      <c r="J9" s="31">
        <f aca="true" t="shared" si="5" ref="J9:J18">((F9^(1-$J$7))*$E9)</f>
        <v>2.5</v>
      </c>
      <c r="K9" s="68">
        <v>0</v>
      </c>
      <c r="L9" s="69">
        <v>0</v>
      </c>
      <c r="M9" s="92">
        <v>0</v>
      </c>
    </row>
    <row r="10" spans="2:13" ht="10.5">
      <c r="B10" s="23">
        <v>2</v>
      </c>
      <c r="C10" s="21">
        <v>100</v>
      </c>
      <c r="D10" s="43">
        <v>3.1</v>
      </c>
      <c r="E10" s="24">
        <f t="shared" si="0"/>
        <v>0.1</v>
      </c>
      <c r="F10" s="24">
        <f t="shared" si="1"/>
        <v>0.31</v>
      </c>
      <c r="G10" s="29">
        <f t="shared" si="2"/>
        <v>0.05567764362830022</v>
      </c>
      <c r="H10" s="24">
        <f t="shared" si="3"/>
        <v>0.1796053020267749</v>
      </c>
      <c r="I10" s="24">
        <f t="shared" si="4"/>
        <v>0.32258064516129037</v>
      </c>
      <c r="J10" s="32">
        <f t="shared" si="5"/>
        <v>1.040582726326743</v>
      </c>
      <c r="K10" s="58">
        <f>E9</f>
        <v>0.1</v>
      </c>
      <c r="L10" s="59">
        <f>D9</f>
        <v>2</v>
      </c>
      <c r="M10" s="95">
        <v>10</v>
      </c>
    </row>
    <row r="11" spans="2:13" ht="10.5">
      <c r="B11" s="23">
        <v>3</v>
      </c>
      <c r="C11" s="21">
        <v>100</v>
      </c>
      <c r="D11" s="43">
        <v>4.2</v>
      </c>
      <c r="E11" s="24">
        <f t="shared" si="0"/>
        <v>0.1</v>
      </c>
      <c r="F11" s="24">
        <f t="shared" si="1"/>
        <v>0.42000000000000004</v>
      </c>
      <c r="G11" s="29">
        <f t="shared" si="2"/>
        <v>0.06480740698407861</v>
      </c>
      <c r="H11" s="24">
        <f t="shared" si="3"/>
        <v>0.1543033499620919</v>
      </c>
      <c r="I11" s="24">
        <f t="shared" si="4"/>
        <v>0.2380952380952381</v>
      </c>
      <c r="J11" s="32">
        <f t="shared" si="5"/>
        <v>0.5668934240362811</v>
      </c>
      <c r="K11" s="58">
        <f>E9+E10</f>
        <v>0.2</v>
      </c>
      <c r="L11" s="59">
        <f aca="true" t="shared" si="6" ref="L11:L19">L10+D10</f>
        <v>5.1</v>
      </c>
      <c r="M11" s="95">
        <v>20</v>
      </c>
    </row>
    <row r="12" spans="2:13" ht="10.5">
      <c r="B12" s="23">
        <v>4</v>
      </c>
      <c r="C12" s="21">
        <v>100</v>
      </c>
      <c r="D12" s="43">
        <v>6</v>
      </c>
      <c r="E12" s="24">
        <f t="shared" si="0"/>
        <v>0.1</v>
      </c>
      <c r="F12" s="24">
        <f t="shared" si="1"/>
        <v>0.6</v>
      </c>
      <c r="G12" s="29">
        <f t="shared" si="2"/>
        <v>0.07745966692414835</v>
      </c>
      <c r="H12" s="24">
        <f t="shared" si="3"/>
        <v>0.12909944487358058</v>
      </c>
      <c r="I12" s="24">
        <f t="shared" si="4"/>
        <v>0.16666666666666669</v>
      </c>
      <c r="J12" s="32">
        <f t="shared" si="5"/>
        <v>0.2777777777777778</v>
      </c>
      <c r="K12" s="58">
        <f aca="true" t="shared" si="7" ref="K12:K19">K11+E11</f>
        <v>0.30000000000000004</v>
      </c>
      <c r="L12" s="59">
        <f t="shared" si="6"/>
        <v>9.3</v>
      </c>
      <c r="M12" s="95">
        <v>30</v>
      </c>
    </row>
    <row r="13" spans="2:13" ht="10.5">
      <c r="B13" s="23">
        <v>5</v>
      </c>
      <c r="C13" s="21">
        <v>100</v>
      </c>
      <c r="D13" s="43">
        <v>7.5</v>
      </c>
      <c r="E13" s="24">
        <f t="shared" si="0"/>
        <v>0.1</v>
      </c>
      <c r="F13" s="24">
        <f t="shared" si="1"/>
        <v>0.75</v>
      </c>
      <c r="G13" s="29">
        <f t="shared" si="2"/>
        <v>0.08660254037844387</v>
      </c>
      <c r="H13" s="24">
        <f t="shared" si="3"/>
        <v>0.11547005383792518</v>
      </c>
      <c r="I13" s="24">
        <f t="shared" si="4"/>
        <v>0.13333333333333333</v>
      </c>
      <c r="J13" s="32">
        <f t="shared" si="5"/>
        <v>0.17777777777777778</v>
      </c>
      <c r="K13" s="58">
        <f t="shared" si="7"/>
        <v>0.4</v>
      </c>
      <c r="L13" s="59">
        <f t="shared" si="6"/>
        <v>15.3</v>
      </c>
      <c r="M13" s="95">
        <v>40</v>
      </c>
    </row>
    <row r="14" spans="2:13" ht="10.5">
      <c r="B14" s="23">
        <v>6</v>
      </c>
      <c r="C14" s="21">
        <v>100</v>
      </c>
      <c r="D14" s="43">
        <v>9.1</v>
      </c>
      <c r="E14" s="24">
        <f t="shared" si="0"/>
        <v>0.1</v>
      </c>
      <c r="F14" s="24">
        <f t="shared" si="1"/>
        <v>0.9099999999999999</v>
      </c>
      <c r="G14" s="29">
        <f t="shared" si="2"/>
        <v>0.09539392014169457</v>
      </c>
      <c r="H14" s="24">
        <f t="shared" si="3"/>
        <v>0.10482848367219183</v>
      </c>
      <c r="I14" s="24">
        <f t="shared" si="4"/>
        <v>0.1098901098901099</v>
      </c>
      <c r="J14" s="32">
        <f t="shared" si="5"/>
        <v>0.12075836251660431</v>
      </c>
      <c r="K14" s="58">
        <f t="shared" si="7"/>
        <v>0.5</v>
      </c>
      <c r="L14" s="59">
        <f t="shared" si="6"/>
        <v>22.8</v>
      </c>
      <c r="M14" s="95">
        <v>50</v>
      </c>
    </row>
    <row r="15" spans="2:13" ht="10.5">
      <c r="B15" s="23">
        <v>7</v>
      </c>
      <c r="C15" s="21">
        <v>100</v>
      </c>
      <c r="D15" s="43">
        <v>11</v>
      </c>
      <c r="E15" s="24">
        <f t="shared" si="0"/>
        <v>0.1</v>
      </c>
      <c r="F15" s="24">
        <f t="shared" si="1"/>
        <v>1.1</v>
      </c>
      <c r="G15" s="29">
        <f t="shared" si="2"/>
        <v>0.10488088481701517</v>
      </c>
      <c r="H15" s="24">
        <f t="shared" si="3"/>
        <v>0.09534625892455922</v>
      </c>
      <c r="I15" s="24">
        <f t="shared" si="4"/>
        <v>0.09090909090909091</v>
      </c>
      <c r="J15" s="32">
        <f t="shared" si="5"/>
        <v>0.08264462809917356</v>
      </c>
      <c r="K15" s="58">
        <f t="shared" si="7"/>
        <v>0.6</v>
      </c>
      <c r="L15" s="59">
        <f t="shared" si="6"/>
        <v>31.9</v>
      </c>
      <c r="M15" s="95">
        <v>60</v>
      </c>
    </row>
    <row r="16" spans="2:13" ht="10.5">
      <c r="B16" s="23">
        <v>8</v>
      </c>
      <c r="C16" s="21">
        <v>100</v>
      </c>
      <c r="D16" s="43">
        <v>12.9</v>
      </c>
      <c r="E16" s="24">
        <f t="shared" si="0"/>
        <v>0.1</v>
      </c>
      <c r="F16" s="24">
        <f t="shared" si="1"/>
        <v>1.29</v>
      </c>
      <c r="G16" s="29">
        <f t="shared" si="2"/>
        <v>0.11357816691600547</v>
      </c>
      <c r="H16" s="24">
        <f t="shared" si="3"/>
        <v>0.08804509063256238</v>
      </c>
      <c r="I16" s="24">
        <f t="shared" si="4"/>
        <v>0.07751937984496124</v>
      </c>
      <c r="J16" s="32">
        <f t="shared" si="5"/>
        <v>0.06009254251547383</v>
      </c>
      <c r="K16" s="58">
        <f t="shared" si="7"/>
        <v>0.7</v>
      </c>
      <c r="L16" s="59">
        <f t="shared" si="6"/>
        <v>42.9</v>
      </c>
      <c r="M16" s="95">
        <v>70</v>
      </c>
    </row>
    <row r="17" spans="2:13" ht="10.5">
      <c r="B17" s="23">
        <v>9</v>
      </c>
      <c r="C17" s="21">
        <v>100</v>
      </c>
      <c r="D17" s="43">
        <v>14.9</v>
      </c>
      <c r="E17" s="24">
        <f t="shared" si="0"/>
        <v>0.1</v>
      </c>
      <c r="F17" s="24">
        <f t="shared" si="1"/>
        <v>1.49</v>
      </c>
      <c r="G17" s="29">
        <f t="shared" si="2"/>
        <v>0.12206555615733704</v>
      </c>
      <c r="H17" s="24">
        <f t="shared" si="3"/>
        <v>0.08192319205190406</v>
      </c>
      <c r="I17" s="24">
        <f t="shared" si="4"/>
        <v>0.06711409395973154</v>
      </c>
      <c r="J17" s="32">
        <f t="shared" si="5"/>
        <v>0.04504301608035674</v>
      </c>
      <c r="K17" s="58">
        <f t="shared" si="7"/>
        <v>0.7999999999999999</v>
      </c>
      <c r="L17" s="59">
        <f t="shared" si="6"/>
        <v>55.8</v>
      </c>
      <c r="M17" s="95">
        <v>80</v>
      </c>
    </row>
    <row r="18" spans="2:13" ht="12" thickBot="1">
      <c r="B18" s="23">
        <v>10</v>
      </c>
      <c r="C18" s="22">
        <v>100</v>
      </c>
      <c r="D18" s="44">
        <v>29.3</v>
      </c>
      <c r="E18" s="25">
        <f t="shared" si="0"/>
        <v>0.1</v>
      </c>
      <c r="F18" s="25">
        <f t="shared" si="1"/>
        <v>2.93</v>
      </c>
      <c r="G18" s="29">
        <f t="shared" si="2"/>
        <v>0.17117242768623692</v>
      </c>
      <c r="H18" s="25">
        <f t="shared" si="3"/>
        <v>0.058420623783698604</v>
      </c>
      <c r="I18" s="25">
        <f t="shared" si="4"/>
        <v>0.034129692832764506</v>
      </c>
      <c r="J18" s="33">
        <f t="shared" si="5"/>
        <v>0.011648359328588568</v>
      </c>
      <c r="K18" s="58">
        <f t="shared" si="7"/>
        <v>0.8999999999999999</v>
      </c>
      <c r="L18" s="59">
        <f t="shared" si="6"/>
        <v>70.7</v>
      </c>
      <c r="M18" s="95">
        <v>90</v>
      </c>
    </row>
    <row r="19" spans="2:13" ht="12" thickBot="1">
      <c r="B19" s="23" t="s">
        <v>87</v>
      </c>
      <c r="C19" s="22">
        <f>SUM(C9:C18)</f>
        <v>1000</v>
      </c>
      <c r="D19" s="44">
        <f>SUM(D9:D18)</f>
        <v>100</v>
      </c>
      <c r="E19" s="25">
        <f t="shared" si="0"/>
        <v>1</v>
      </c>
      <c r="F19" s="25">
        <f>SUM(F9:F18)</f>
        <v>10.000000000000002</v>
      </c>
      <c r="G19" s="48">
        <f>SUM(G9:G18)</f>
        <v>0.9363595731832559</v>
      </c>
      <c r="H19" s="49">
        <f>SUM(H9:H18)</f>
        <v>1.230648597515268</v>
      </c>
      <c r="I19" s="49">
        <f>SUM(I9:I18)</f>
        <v>1.7402382506931864</v>
      </c>
      <c r="J19" s="50">
        <f>SUM(J9:J18)</f>
        <v>4.883218614458777</v>
      </c>
      <c r="K19" s="60">
        <f t="shared" si="7"/>
        <v>0.9999999999999999</v>
      </c>
      <c r="L19" s="61">
        <f t="shared" si="6"/>
        <v>100</v>
      </c>
      <c r="M19" s="96">
        <v>100</v>
      </c>
    </row>
    <row r="20" spans="2:10" ht="12" thickBot="1">
      <c r="B20" s="23" t="s">
        <v>88</v>
      </c>
      <c r="C20" s="26">
        <f>AVERAGE(C9:C18)</f>
        <v>100</v>
      </c>
      <c r="D20" s="45">
        <f>AVERAGE(D9:D18)</f>
        <v>10</v>
      </c>
      <c r="E20" s="27"/>
      <c r="F20" s="27"/>
      <c r="G20" s="28">
        <f>AVERAGE(G9:G18)</f>
        <v>0.0936359573183256</v>
      </c>
      <c r="H20" s="28">
        <f>AVERAGE(H9:H18)</f>
        <v>0.12306485975152678</v>
      </c>
      <c r="I20" s="28">
        <f>AVERAGE(I9:I18)</f>
        <v>0.17402382506931863</v>
      </c>
      <c r="J20" s="28">
        <f>AVERAGE(J9:J18)</f>
        <v>0.48832186144587764</v>
      </c>
    </row>
    <row r="21" spans="2:10" ht="12" thickBot="1">
      <c r="B21" s="23"/>
      <c r="C21" s="7"/>
      <c r="D21" s="7"/>
      <c r="F21" s="6" t="s">
        <v>89</v>
      </c>
      <c r="G21" s="46">
        <f>1-((G19)^(1/(1-$G$7)))</f>
        <v>0.1232307497080708</v>
      </c>
      <c r="H21" s="47">
        <f>1-((H19)^(1/(1-$H$7)))</f>
        <v>0.3397143211770429</v>
      </c>
      <c r="I21" s="47">
        <f>1-((I19)^(1/(1-$I$7)))</f>
        <v>0.4253660384710706</v>
      </c>
      <c r="J21" s="47">
        <f>1-((J19)^(1/(1-$J$7)))</f>
        <v>0.547470478596565</v>
      </c>
    </row>
    <row r="22" spans="2:10" ht="13.5" thickBot="1">
      <c r="B22" s="66" t="s">
        <v>90</v>
      </c>
      <c r="C22" s="7"/>
      <c r="D22" s="7"/>
      <c r="F22" s="6"/>
      <c r="G22"/>
      <c r="H22" s="65"/>
      <c r="I22" s="65"/>
      <c r="J22" s="65"/>
    </row>
    <row r="23" spans="2:10" ht="12" thickBot="1">
      <c r="B23" s="23"/>
      <c r="C23" s="7"/>
      <c r="D23" s="7"/>
      <c r="F23" s="6"/>
      <c r="G23" s="46">
        <f>1-G21</f>
        <v>0.8767692502919292</v>
      </c>
      <c r="H23" s="46">
        <f>1-H21</f>
        <v>0.6602856788229571</v>
      </c>
      <c r="I23" s="46">
        <f>1-I21</f>
        <v>0.5746339615289294</v>
      </c>
      <c r="J23" s="46">
        <f>1-J21</f>
        <v>0.45252952140343505</v>
      </c>
    </row>
    <row r="24" spans="2:10" ht="12" thickBot="1">
      <c r="B24" s="23"/>
      <c r="C24" s="7"/>
      <c r="D24" s="7"/>
      <c r="F24" s="6" t="s">
        <v>91</v>
      </c>
      <c r="G24" s="28">
        <f>1-(D9*D10*D11*D12*D13*D14*D15*D16*D17*D18)^(1/10)/(AVERAGE(D9:D18))</f>
        <v>0.23793306779731804</v>
      </c>
      <c r="H24" s="64"/>
      <c r="I24" s="64"/>
      <c r="J24" s="64"/>
    </row>
    <row r="25" spans="2:10" ht="12">
      <c r="B25" s="53" t="s">
        <v>92</v>
      </c>
      <c r="D25" s="51">
        <f>G21</f>
        <v>0.1232307497080708</v>
      </c>
      <c r="E25" s="1" t="s">
        <v>93</v>
      </c>
      <c r="J25" s="102">
        <f>G23</f>
        <v>0.8767692502919292</v>
      </c>
    </row>
    <row r="26" ht="12">
      <c r="B26" s="53" t="s">
        <v>94</v>
      </c>
    </row>
    <row r="27" spans="2:9" ht="12">
      <c r="B27" s="53" t="s">
        <v>95</v>
      </c>
      <c r="I27" s="52">
        <f>G21</f>
        <v>0.1232307497080708</v>
      </c>
    </row>
    <row r="28" spans="2:7" ht="12">
      <c r="B28" s="53" t="s">
        <v>96</v>
      </c>
      <c r="G28" s="1" t="s">
        <v>97</v>
      </c>
    </row>
    <row r="29" ht="12">
      <c r="B29" s="53" t="s">
        <v>98</v>
      </c>
    </row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spans="3:4" ht="10.5">
      <c r="C47" s="4" t="s">
        <v>99</v>
      </c>
      <c r="D47" s="4" t="s">
        <v>100</v>
      </c>
    </row>
    <row r="49" ht="12"/>
    <row r="50" ht="12"/>
    <row r="51" ht="12"/>
    <row r="52" ht="12"/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spans="16:19" ht="10.5">
      <c r="P82" s="5">
        <v>1</v>
      </c>
      <c r="Q82" s="5">
        <v>2</v>
      </c>
      <c r="R82" s="5">
        <v>3</v>
      </c>
      <c r="S82" s="5">
        <v>4</v>
      </c>
    </row>
    <row r="83" spans="4:16" ht="12.75" thickBot="1">
      <c r="D83" s="72" t="s">
        <v>101</v>
      </c>
      <c r="E83" s="72"/>
      <c r="P83" s="3" t="s">
        <v>102</v>
      </c>
    </row>
    <row r="84" spans="9:20" ht="15">
      <c r="I84" s="10" t="s">
        <v>77</v>
      </c>
      <c r="J84" s="11" t="s">
        <v>77</v>
      </c>
      <c r="K84" s="11" t="s">
        <v>77</v>
      </c>
      <c r="L84" s="12" t="s">
        <v>77</v>
      </c>
      <c r="M84" s="12" t="s">
        <v>77</v>
      </c>
      <c r="P84" s="10" t="s">
        <v>77</v>
      </c>
      <c r="Q84" s="11" t="s">
        <v>77</v>
      </c>
      <c r="R84" s="11" t="s">
        <v>77</v>
      </c>
      <c r="S84" s="11" t="s">
        <v>77</v>
      </c>
      <c r="T84" s="12" t="s">
        <v>77</v>
      </c>
    </row>
    <row r="85" spans="4:22" ht="12" thickBot="1">
      <c r="D85" s="70" t="s">
        <v>103</v>
      </c>
      <c r="E85" s="70" t="s">
        <v>104</v>
      </c>
      <c r="F85" s="70" t="s">
        <v>105</v>
      </c>
      <c r="G85" s="70" t="s">
        <v>106</v>
      </c>
      <c r="H85" s="70" t="s">
        <v>107</v>
      </c>
      <c r="I85" s="13">
        <v>0.5</v>
      </c>
      <c r="J85" s="14">
        <v>1.5</v>
      </c>
      <c r="K85" s="14">
        <v>2</v>
      </c>
      <c r="L85" s="15">
        <v>3</v>
      </c>
      <c r="M85" s="15">
        <v>4</v>
      </c>
      <c r="P85" s="13">
        <v>0.5</v>
      </c>
      <c r="Q85" s="14">
        <v>1.5</v>
      </c>
      <c r="R85" s="14">
        <v>2</v>
      </c>
      <c r="S85" s="14">
        <v>3</v>
      </c>
      <c r="T85" s="15">
        <v>4</v>
      </c>
      <c r="V85" s="66" t="s">
        <v>108</v>
      </c>
    </row>
    <row r="86" spans="2:26" ht="10.5">
      <c r="B86" s="78">
        <v>1</v>
      </c>
      <c r="C86" s="73" t="s">
        <v>109</v>
      </c>
      <c r="D86" s="43">
        <v>10.7</v>
      </c>
      <c r="E86" s="43">
        <v>11.56</v>
      </c>
      <c r="F86" s="43">
        <v>14.74</v>
      </c>
      <c r="G86" s="43">
        <v>20.6</v>
      </c>
      <c r="H86" s="43">
        <v>42.4</v>
      </c>
      <c r="I86" s="74">
        <f>1-(((($D86/20)^(1-$I$85))*0.2)+((($E86/20)^(1-$I$85))*0.2)+((($F86/20)^(1-$I$85))*0.2)+((($G86/20)^(1-$I$85))*0.2)+((($H86/20)^(1-$I$85))*0.2))^(1/(1-$I$85))</f>
        <v>0.07028047431197537</v>
      </c>
      <c r="J86" s="74">
        <f>1-(((($D86/20)^(1-$J$85))*0.2)+((($E86/20)^(1-$J$85))*0.2)+((($F86/20)^(1-$J$85))*0.2)+((($G86/20)^(1-$J$85))*0.2)+((($H86/20)^(1-$J$85))*0.2))^(1/(1-$J$85))</f>
        <v>0.17937641457741582</v>
      </c>
      <c r="K86" s="74">
        <f>1-(((($D86/20)^(1-$K$85))*0.2)+((($E86/20)^(1-$K$85))*0.2)+((($F86/20)^(1-$K$85))*0.2)+((($G86/20)^(1-$K$85))*0.2)+((($H86/20)^(1-$K$85))*0.2))^(1/(1-$K$85))</f>
        <v>0.21858965062443847</v>
      </c>
      <c r="L86" s="74">
        <f>1-(((($D86/20)^(1-$L$85))*0.2)+((($E86/20)^(1-$L$85))*0.2)+((($F86/20)^(1-$L$85))*0.2)+((($G86/20)^(1-$L$85))*0.2)+((($H86/20)^(1-$L$85))*0.2))^(1/(1-$L$85))</f>
        <v>0.2742623127995426</v>
      </c>
      <c r="M86" s="74">
        <f>1-(((($D86/20)^(1-$M$85))*0.2)+((($E86/20)^(1-$M$85))*0.2)+((($F86/20)^(1-$M$85))*0.2)+((($G86/20)^(1-$M$85))*0.2)+((($H86/20)^(1-$M$85))*0.2))^(1/(1-$M$85))</f>
        <v>0.31010382006847736</v>
      </c>
      <c r="P86" s="73">
        <v>1</v>
      </c>
      <c r="Q86" s="73">
        <v>1</v>
      </c>
      <c r="R86" s="73">
        <v>1</v>
      </c>
      <c r="S86" s="73">
        <v>1</v>
      </c>
      <c r="T86" s="73">
        <v>1</v>
      </c>
      <c r="V86" s="5">
        <v>1</v>
      </c>
      <c r="W86" s="5">
        <v>2</v>
      </c>
      <c r="X86" s="5">
        <v>3</v>
      </c>
      <c r="Y86" s="5">
        <v>4</v>
      </c>
      <c r="Z86" s="5">
        <v>5</v>
      </c>
    </row>
    <row r="87" spans="2:26" ht="10.5">
      <c r="B87" s="78">
        <v>2</v>
      </c>
      <c r="C87" s="73" t="s">
        <v>110</v>
      </c>
      <c r="D87" s="43">
        <v>6.8</v>
      </c>
      <c r="E87" s="43">
        <v>13.4</v>
      </c>
      <c r="F87" s="43">
        <v>18.6</v>
      </c>
      <c r="G87" s="43">
        <v>21.8</v>
      </c>
      <c r="H87" s="43">
        <v>39.4</v>
      </c>
      <c r="I87" s="74">
        <f aca="true" t="shared" si="8" ref="I87:I130">1-(((($D87/20)^(1-$I$85))*0.2)+((($E87/20)^(1-$I$85))*0.2)+((($F87/20)^(1-$I$85))*0.2)+((($G87/20)^(1-$I$85))*0.2)+((($H87/20)^(1-$I$85))*0.2))^(1/(1-$I$85))</f>
        <v>0.0731728670139633</v>
      </c>
      <c r="J87" s="74">
        <f aca="true" t="shared" si="9" ref="J87:J130">1-(((($D87/20)^(1-$J$85))*0.2)+((($E87/20)^(1-$J$85))*0.2)+((($F87/20)^(1-$J$85))*0.2)+((($G87/20)^(1-$J$85))*0.2)+((($H87/20)^(1-$J$85))*0.2))^(1/(1-$J$85))</f>
        <v>0.21516753448055548</v>
      </c>
      <c r="K87" s="74">
        <f aca="true" t="shared" si="10" ref="K87:K130">1-(((($D87/20)^(1-$K$85))*0.2)+((($E87/20)^(1-$K$85))*0.2)+((($F87/20)^(1-$K$85))*0.2)+((($G87/20)^(1-$K$85))*0.2)+((($H87/20)^(1-$K$85))*0.2))^(1/(1-$K$85))</f>
        <v>0.27891840141229085</v>
      </c>
      <c r="L87" s="74">
        <f aca="true" t="shared" si="11" ref="L87:L130">1-(((($D87/20)^(1-$L$85))*0.2)+((($E87/20)^(1-$L$85))*0.2)+((($F87/20)^(1-$L$85))*0.2)+((($G87/20)^(1-$L$85))*0.2)+((($H87/20)^(1-$L$85))*0.2))^(1/(1-$L$85))</f>
        <v>0.38299204429047007</v>
      </c>
      <c r="M87" s="74">
        <f aca="true" t="shared" si="12" ref="M87:M102">1-(((($D87/20)^(1-$M$85))*0.2)+((($E87/20)^(1-$M$85))*0.2)+((($F87/20)^(1-$M$85))*0.2)+((($G87/20)^(1-$M$85))*0.2)+((($H87/20)^(1-$M$85))*0.2))^(1/(1-$M$85))</f>
        <v>0.4551554881300347</v>
      </c>
      <c r="P87" s="73">
        <v>2</v>
      </c>
      <c r="Q87" s="73">
        <v>4</v>
      </c>
      <c r="R87" s="73">
        <v>5</v>
      </c>
      <c r="S87" s="73">
        <v>6</v>
      </c>
      <c r="T87" s="73">
        <v>9</v>
      </c>
      <c r="U87" s="3">
        <v>1</v>
      </c>
      <c r="V87" s="74">
        <v>1</v>
      </c>
      <c r="W87" s="74"/>
      <c r="X87" s="74"/>
      <c r="Y87" s="74"/>
      <c r="Z87" s="73"/>
    </row>
    <row r="88" spans="2:26" ht="10.5">
      <c r="B88" s="78">
        <v>3</v>
      </c>
      <c r="C88" s="73" t="s">
        <v>111</v>
      </c>
      <c r="D88" s="43">
        <v>12</v>
      </c>
      <c r="E88" s="43">
        <v>11</v>
      </c>
      <c r="F88" s="43">
        <v>12</v>
      </c>
      <c r="G88" s="43">
        <v>23</v>
      </c>
      <c r="H88" s="43">
        <v>42</v>
      </c>
      <c r="I88" s="74">
        <f t="shared" si="8"/>
        <v>0.0736586632170263</v>
      </c>
      <c r="J88" s="74">
        <f t="shared" si="9"/>
        <v>0.1892423103242279</v>
      </c>
      <c r="K88" s="74">
        <f t="shared" si="10"/>
        <v>0.23044611819235228</v>
      </c>
      <c r="L88" s="74">
        <f t="shared" si="11"/>
        <v>0.28732115459666674</v>
      </c>
      <c r="M88" s="74">
        <f t="shared" si="12"/>
        <v>0.3218935479120032</v>
      </c>
      <c r="P88" s="73">
        <v>3</v>
      </c>
      <c r="Q88" s="73">
        <v>2</v>
      </c>
      <c r="R88" s="73">
        <v>2</v>
      </c>
      <c r="S88" s="73">
        <v>2</v>
      </c>
      <c r="T88" s="73">
        <v>2</v>
      </c>
      <c r="U88" s="3">
        <v>2</v>
      </c>
      <c r="V88" s="74">
        <v>0.9856236786469345</v>
      </c>
      <c r="W88" s="74">
        <v>1</v>
      </c>
      <c r="X88" s="74"/>
      <c r="Y88" s="74"/>
      <c r="Z88" s="73"/>
    </row>
    <row r="89" spans="2:26" ht="10.5">
      <c r="B89" s="78">
        <v>4</v>
      </c>
      <c r="C89" s="73" t="s">
        <v>112</v>
      </c>
      <c r="D89" s="43">
        <v>12</v>
      </c>
      <c r="E89" s="43">
        <v>11</v>
      </c>
      <c r="F89" s="43">
        <v>12</v>
      </c>
      <c r="G89" s="43">
        <v>22</v>
      </c>
      <c r="H89" s="43">
        <v>43</v>
      </c>
      <c r="I89" s="74">
        <f t="shared" si="8"/>
        <v>0.07612921469362699</v>
      </c>
      <c r="J89" s="74">
        <f t="shared" si="9"/>
        <v>0.19299224678527682</v>
      </c>
      <c r="K89" s="74">
        <f t="shared" si="10"/>
        <v>0.23380129589632825</v>
      </c>
      <c r="L89" s="74">
        <f t="shared" si="11"/>
        <v>0.2894787800067725</v>
      </c>
      <c r="M89" s="74">
        <f t="shared" si="12"/>
        <v>0.3231076429436026</v>
      </c>
      <c r="P89" s="73">
        <v>4</v>
      </c>
      <c r="Q89" s="73">
        <v>3</v>
      </c>
      <c r="R89" s="73">
        <v>3</v>
      </c>
      <c r="S89" s="73">
        <v>3</v>
      </c>
      <c r="T89" s="73">
        <v>3</v>
      </c>
      <c r="U89" s="3">
        <v>3</v>
      </c>
      <c r="V89" s="74">
        <v>0.9671599718111346</v>
      </c>
      <c r="W89" s="74">
        <v>0.9945031712473573</v>
      </c>
      <c r="X89" s="74">
        <v>1</v>
      </c>
      <c r="Y89" s="74"/>
      <c r="Z89" s="73"/>
    </row>
    <row r="90" spans="2:26" ht="10.5">
      <c r="B90" s="78">
        <v>5</v>
      </c>
      <c r="C90" s="73" t="s">
        <v>113</v>
      </c>
      <c r="D90" s="43">
        <v>6.3</v>
      </c>
      <c r="E90" s="43">
        <v>16</v>
      </c>
      <c r="F90" s="43">
        <v>13.4</v>
      </c>
      <c r="G90" s="43">
        <v>22.6</v>
      </c>
      <c r="H90" s="43">
        <v>41.7</v>
      </c>
      <c r="I90" s="74">
        <f t="shared" si="8"/>
        <v>0.08561326107013179</v>
      </c>
      <c r="J90" s="74">
        <f t="shared" si="9"/>
        <v>0.24509994153641446</v>
      </c>
      <c r="K90" s="74">
        <f t="shared" si="10"/>
        <v>0.3133483411233149</v>
      </c>
      <c r="L90" s="74">
        <f t="shared" si="11"/>
        <v>0.42035464965938407</v>
      </c>
      <c r="M90" s="74">
        <f t="shared" si="12"/>
        <v>0.491713417625119</v>
      </c>
      <c r="P90" s="73">
        <v>5</v>
      </c>
      <c r="Q90" s="73">
        <v>6</v>
      </c>
      <c r="R90" s="73">
        <v>7</v>
      </c>
      <c r="S90" s="73">
        <v>9</v>
      </c>
      <c r="T90" s="73">
        <v>12</v>
      </c>
      <c r="U90" s="3">
        <v>4</v>
      </c>
      <c r="V90" s="74">
        <v>0.9250176180408739</v>
      </c>
      <c r="W90" s="74">
        <v>0.9689922480620154</v>
      </c>
      <c r="X90" s="74">
        <v>0.9840732910500353</v>
      </c>
      <c r="Y90" s="74">
        <v>1</v>
      </c>
      <c r="Z90" s="73"/>
    </row>
    <row r="91" spans="2:26" ht="10.5">
      <c r="B91" s="78">
        <v>6</v>
      </c>
      <c r="C91" s="73" t="s">
        <v>114</v>
      </c>
      <c r="D91" s="43">
        <v>10</v>
      </c>
      <c r="E91" s="43">
        <v>13</v>
      </c>
      <c r="F91" s="43">
        <v>13</v>
      </c>
      <c r="G91" s="43">
        <v>15.5</v>
      </c>
      <c r="H91" s="43">
        <v>48.5</v>
      </c>
      <c r="I91" s="74">
        <f t="shared" si="8"/>
        <v>0.09478463744662857</v>
      </c>
      <c r="J91" s="74">
        <f t="shared" si="9"/>
        <v>0.2231887985802684</v>
      </c>
      <c r="K91" s="74">
        <f t="shared" si="10"/>
        <v>0.26249518907864244</v>
      </c>
      <c r="L91" s="74">
        <f t="shared" si="11"/>
        <v>0.3121812524951624</v>
      </c>
      <c r="M91" s="74">
        <f t="shared" si="12"/>
        <v>0.34137981359551695</v>
      </c>
      <c r="P91" s="73">
        <v>6</v>
      </c>
      <c r="Q91" s="73">
        <v>5</v>
      </c>
      <c r="R91" s="73">
        <v>4</v>
      </c>
      <c r="S91" s="73">
        <v>4</v>
      </c>
      <c r="T91" s="73">
        <v>4</v>
      </c>
      <c r="U91" s="85">
        <v>5</v>
      </c>
      <c r="V91" s="74">
        <v>0.88907681465821</v>
      </c>
      <c r="W91" s="74">
        <v>0.9436222692036645</v>
      </c>
      <c r="X91" s="74">
        <v>0.9664552501761804</v>
      </c>
      <c r="Y91" s="74">
        <v>0.992952783650458</v>
      </c>
      <c r="Z91" s="74">
        <v>1</v>
      </c>
    </row>
    <row r="92" spans="2:22" ht="12.75">
      <c r="B92" s="78">
        <v>7</v>
      </c>
      <c r="C92" s="73" t="s">
        <v>115</v>
      </c>
      <c r="D92" s="43">
        <v>6.5</v>
      </c>
      <c r="E92" s="43">
        <v>11</v>
      </c>
      <c r="F92" s="43">
        <v>15.5</v>
      </c>
      <c r="G92" s="43">
        <v>22</v>
      </c>
      <c r="H92" s="43">
        <v>45</v>
      </c>
      <c r="I92" s="74">
        <f t="shared" si="8"/>
        <v>0.10097090045208446</v>
      </c>
      <c r="J92" s="74">
        <f t="shared" si="9"/>
        <v>0.27162177089901585</v>
      </c>
      <c r="K92" s="74">
        <f t="shared" si="10"/>
        <v>0.33677879660352006</v>
      </c>
      <c r="L92" s="74">
        <f t="shared" si="11"/>
        <v>0.43134343468521297</v>
      </c>
      <c r="M92" s="74">
        <f t="shared" si="12"/>
        <v>0.49194989648699416</v>
      </c>
      <c r="P92" s="73">
        <v>7</v>
      </c>
      <c r="Q92" s="73">
        <v>8</v>
      </c>
      <c r="R92" s="73">
        <v>9</v>
      </c>
      <c r="S92" s="73">
        <v>11</v>
      </c>
      <c r="T92" s="73">
        <v>13</v>
      </c>
      <c r="U92" s="79"/>
      <c r="V92" s="80" t="s">
        <v>116</v>
      </c>
    </row>
    <row r="93" spans="2:22" ht="10.5">
      <c r="B93" s="78">
        <v>8</v>
      </c>
      <c r="C93" s="73" t="s">
        <v>117</v>
      </c>
      <c r="D93" s="43">
        <v>9</v>
      </c>
      <c r="E93" s="43">
        <v>12.8</v>
      </c>
      <c r="F93" s="43">
        <v>12.3</v>
      </c>
      <c r="G93" s="43">
        <v>16.4</v>
      </c>
      <c r="H93" s="43">
        <v>49.5</v>
      </c>
      <c r="I93" s="74">
        <f t="shared" si="8"/>
        <v>0.1036487076013034</v>
      </c>
      <c r="J93" s="74">
        <f t="shared" si="9"/>
        <v>0.24538533841428345</v>
      </c>
      <c r="K93" s="74">
        <f t="shared" si="10"/>
        <v>0.2891963181455012</v>
      </c>
      <c r="L93" s="74">
        <f t="shared" si="11"/>
        <v>0.34555381311846534</v>
      </c>
      <c r="M93" s="74">
        <f t="shared" si="12"/>
        <v>0.37988021454149157</v>
      </c>
      <c r="P93" s="73">
        <v>8</v>
      </c>
      <c r="Q93" s="73">
        <v>7</v>
      </c>
      <c r="R93" s="73">
        <v>6</v>
      </c>
      <c r="S93" s="73">
        <v>5</v>
      </c>
      <c r="T93" s="73">
        <v>5</v>
      </c>
      <c r="V93" s="3" t="s">
        <v>42</v>
      </c>
    </row>
    <row r="94" spans="2:20" ht="10.5">
      <c r="B94" s="78">
        <v>9</v>
      </c>
      <c r="C94" s="73" t="s">
        <v>43</v>
      </c>
      <c r="D94" s="43">
        <v>8</v>
      </c>
      <c r="E94" s="43">
        <v>10</v>
      </c>
      <c r="F94" s="43">
        <v>12</v>
      </c>
      <c r="G94" s="43">
        <v>20</v>
      </c>
      <c r="H94" s="43">
        <v>50</v>
      </c>
      <c r="I94" s="74">
        <f t="shared" si="8"/>
        <v>0.11816713806006851</v>
      </c>
      <c r="J94" s="74">
        <f t="shared" si="9"/>
        <v>0.2863712632033454</v>
      </c>
      <c r="K94" s="74">
        <f t="shared" si="10"/>
        <v>0.33920704845814986</v>
      </c>
      <c r="L94" s="74">
        <f t="shared" si="11"/>
        <v>0.40635363429209126</v>
      </c>
      <c r="M94" s="74">
        <f t="shared" si="12"/>
        <v>0.44544820885263614</v>
      </c>
      <c r="P94" s="73">
        <v>9</v>
      </c>
      <c r="Q94" s="73">
        <v>10</v>
      </c>
      <c r="R94" s="73">
        <v>10</v>
      </c>
      <c r="S94" s="73">
        <v>8</v>
      </c>
      <c r="T94" s="73">
        <v>7</v>
      </c>
    </row>
    <row r="95" spans="2:23" ht="12.75">
      <c r="B95" s="78">
        <v>10</v>
      </c>
      <c r="C95" s="73" t="s">
        <v>44</v>
      </c>
      <c r="D95" s="43">
        <v>8</v>
      </c>
      <c r="E95" s="43">
        <v>12</v>
      </c>
      <c r="F95" s="43">
        <v>16</v>
      </c>
      <c r="G95" s="43">
        <v>12</v>
      </c>
      <c r="H95" s="43">
        <v>52</v>
      </c>
      <c r="I95" s="74">
        <f t="shared" si="8"/>
        <v>0.12070835356950993</v>
      </c>
      <c r="J95" s="74">
        <f t="shared" si="9"/>
        <v>0.28214056354744177</v>
      </c>
      <c r="K95" s="74">
        <f t="shared" si="10"/>
        <v>0.330472103004292</v>
      </c>
      <c r="L95" s="74">
        <f t="shared" si="11"/>
        <v>0.39177935303036016</v>
      </c>
      <c r="M95" s="74">
        <f t="shared" si="12"/>
        <v>0.429262124963264</v>
      </c>
      <c r="P95" s="73">
        <v>10</v>
      </c>
      <c r="Q95" s="73">
        <v>9</v>
      </c>
      <c r="R95" s="73">
        <v>8</v>
      </c>
      <c r="S95" s="73">
        <v>7</v>
      </c>
      <c r="T95" s="73">
        <v>6</v>
      </c>
      <c r="V95" s="79"/>
      <c r="W95"/>
    </row>
    <row r="96" spans="2:23" ht="12.75">
      <c r="B96" s="78">
        <v>11</v>
      </c>
      <c r="C96" s="73" t="s">
        <v>45</v>
      </c>
      <c r="D96" s="43">
        <v>4.7</v>
      </c>
      <c r="E96" s="43">
        <v>10.6</v>
      </c>
      <c r="F96" s="43">
        <v>15.8</v>
      </c>
      <c r="G96" s="43">
        <v>22.9</v>
      </c>
      <c r="H96" s="43">
        <v>46</v>
      </c>
      <c r="I96" s="74">
        <f t="shared" si="8"/>
        <v>0.12082364181437177</v>
      </c>
      <c r="J96" s="74">
        <f t="shared" si="9"/>
        <v>0.34018882247190263</v>
      </c>
      <c r="K96" s="74">
        <f t="shared" si="10"/>
        <v>0.42634758734990263</v>
      </c>
      <c r="L96" s="74">
        <f t="shared" si="11"/>
        <v>0.5456594408252766</v>
      </c>
      <c r="M96" s="74">
        <f t="shared" si="12"/>
        <v>0.6134211875044264</v>
      </c>
      <c r="P96" s="73">
        <v>11</v>
      </c>
      <c r="Q96" s="73">
        <v>14</v>
      </c>
      <c r="R96" s="73">
        <v>16</v>
      </c>
      <c r="S96" s="73">
        <v>20</v>
      </c>
      <c r="T96" s="73">
        <v>24</v>
      </c>
      <c r="V96" s="79"/>
      <c r="W96"/>
    </row>
    <row r="97" spans="2:23" ht="12.75">
      <c r="B97" s="78">
        <v>12</v>
      </c>
      <c r="C97" s="73" t="s">
        <v>46</v>
      </c>
      <c r="D97" s="43">
        <v>5.6</v>
      </c>
      <c r="E97" s="43">
        <v>9.4</v>
      </c>
      <c r="F97" s="43">
        <v>14.3</v>
      </c>
      <c r="G97" s="43">
        <v>22.6</v>
      </c>
      <c r="H97" s="43">
        <v>48.1</v>
      </c>
      <c r="I97" s="74">
        <f t="shared" si="8"/>
        <v>0.12610660492600168</v>
      </c>
      <c r="J97" s="74">
        <f t="shared" si="9"/>
        <v>0.33178899306618403</v>
      </c>
      <c r="K97" s="74">
        <f t="shared" si="10"/>
        <v>0.40465174495898915</v>
      </c>
      <c r="L97" s="74">
        <f t="shared" si="11"/>
        <v>0.502409468882032</v>
      </c>
      <c r="M97" s="74">
        <f t="shared" si="12"/>
        <v>0.5599749261925864</v>
      </c>
      <c r="P97" s="73">
        <v>12</v>
      </c>
      <c r="Q97" s="73">
        <v>13</v>
      </c>
      <c r="R97" s="73">
        <v>13</v>
      </c>
      <c r="S97" s="73">
        <v>15</v>
      </c>
      <c r="T97" s="73">
        <v>15</v>
      </c>
      <c r="V97" s="79"/>
      <c r="W97"/>
    </row>
    <row r="98" spans="2:23" ht="12.75">
      <c r="B98" s="78">
        <v>13</v>
      </c>
      <c r="C98" s="73" t="s">
        <v>47</v>
      </c>
      <c r="D98" s="43">
        <v>7</v>
      </c>
      <c r="E98" s="43">
        <v>10.3</v>
      </c>
      <c r="F98" s="43">
        <v>13.1</v>
      </c>
      <c r="G98" s="43">
        <v>17.6</v>
      </c>
      <c r="H98" s="43">
        <v>52</v>
      </c>
      <c r="I98" s="74">
        <f t="shared" si="8"/>
        <v>0.12798080992625072</v>
      </c>
      <c r="J98" s="74">
        <f t="shared" si="9"/>
        <v>0.3068398638083589</v>
      </c>
      <c r="K98" s="74">
        <f t="shared" si="10"/>
        <v>0.3627802769813674</v>
      </c>
      <c r="L98" s="74">
        <f t="shared" si="11"/>
        <v>0.4357350372975083</v>
      </c>
      <c r="M98" s="74">
        <f t="shared" si="12"/>
        <v>0.48081524803569753</v>
      </c>
      <c r="P98" s="73">
        <v>13</v>
      </c>
      <c r="Q98" s="73">
        <v>11</v>
      </c>
      <c r="R98" s="73">
        <v>11</v>
      </c>
      <c r="S98" s="73">
        <v>12</v>
      </c>
      <c r="T98" s="73">
        <v>11</v>
      </c>
      <c r="V98" s="79"/>
      <c r="W98"/>
    </row>
    <row r="99" spans="2:20" ht="10.5">
      <c r="B99" s="78">
        <v>14</v>
      </c>
      <c r="C99" s="73" t="s">
        <v>48</v>
      </c>
      <c r="D99" s="43">
        <v>8</v>
      </c>
      <c r="E99" s="43">
        <v>10</v>
      </c>
      <c r="F99" s="43">
        <v>12</v>
      </c>
      <c r="G99" s="43">
        <v>15</v>
      </c>
      <c r="H99" s="43">
        <v>55</v>
      </c>
      <c r="I99" s="74">
        <f t="shared" si="8"/>
        <v>0.1393739043488249</v>
      </c>
      <c r="J99" s="74">
        <f t="shared" si="9"/>
        <v>0.31564565689850876</v>
      </c>
      <c r="K99" s="74">
        <f t="shared" si="10"/>
        <v>0.36416184971098264</v>
      </c>
      <c r="L99" s="74">
        <f t="shared" si="11"/>
        <v>0.42144870303386583</v>
      </c>
      <c r="M99" s="74">
        <f t="shared" si="12"/>
        <v>0.4537339804391102</v>
      </c>
      <c r="P99" s="73">
        <v>14</v>
      </c>
      <c r="Q99" s="73">
        <v>12</v>
      </c>
      <c r="R99" s="73">
        <v>12</v>
      </c>
      <c r="S99" s="73">
        <v>10</v>
      </c>
      <c r="T99" s="73">
        <v>8</v>
      </c>
    </row>
    <row r="100" spans="2:20" ht="10.5">
      <c r="B100" s="78">
        <v>15</v>
      </c>
      <c r="C100" s="75" t="s">
        <v>49</v>
      </c>
      <c r="D100" s="43">
        <v>4.4</v>
      </c>
      <c r="E100" s="43">
        <v>7</v>
      </c>
      <c r="F100" s="43">
        <v>16.6</v>
      </c>
      <c r="G100" s="43">
        <v>24.9</v>
      </c>
      <c r="H100" s="43">
        <v>47.1</v>
      </c>
      <c r="I100" s="74">
        <f t="shared" si="8"/>
        <v>0.14545153959619128</v>
      </c>
      <c r="J100" s="74">
        <f t="shared" si="9"/>
        <v>0.40238038744743665</v>
      </c>
      <c r="K100" s="74">
        <f t="shared" si="10"/>
        <v>0.49162492640777744</v>
      </c>
      <c r="L100" s="74">
        <f t="shared" si="11"/>
        <v>0.599046018992059</v>
      </c>
      <c r="M100" s="74">
        <f t="shared" si="12"/>
        <v>0.6529155291422379</v>
      </c>
      <c r="P100" s="73">
        <v>15</v>
      </c>
      <c r="Q100" s="73">
        <v>21</v>
      </c>
      <c r="R100" s="73">
        <v>24</v>
      </c>
      <c r="S100" s="73">
        <v>27</v>
      </c>
      <c r="T100" s="73">
        <v>27</v>
      </c>
    </row>
    <row r="101" spans="2:20" ht="10.5">
      <c r="B101" s="78">
        <v>16</v>
      </c>
      <c r="C101" s="73" t="s">
        <v>50</v>
      </c>
      <c r="D101" s="43">
        <v>5.4</v>
      </c>
      <c r="E101" s="43">
        <v>9.6</v>
      </c>
      <c r="F101" s="43">
        <v>12</v>
      </c>
      <c r="G101" s="43">
        <v>20.7</v>
      </c>
      <c r="H101" s="43">
        <v>52.3</v>
      </c>
      <c r="I101" s="74">
        <f t="shared" si="8"/>
        <v>0.1456776826824222</v>
      </c>
      <c r="J101" s="74">
        <f t="shared" si="9"/>
        <v>0.3620858560956196</v>
      </c>
      <c r="K101" s="74">
        <f t="shared" si="10"/>
        <v>0.4319664164045772</v>
      </c>
      <c r="L101" s="74">
        <f t="shared" si="11"/>
        <v>0.5223475127419893</v>
      </c>
      <c r="M101" s="74">
        <f t="shared" si="12"/>
        <v>0.575654150914995</v>
      </c>
      <c r="P101" s="73">
        <v>16</v>
      </c>
      <c r="Q101" s="73">
        <v>15</v>
      </c>
      <c r="R101" s="73">
        <v>17</v>
      </c>
      <c r="S101" s="73">
        <v>16</v>
      </c>
      <c r="T101" s="73">
        <v>20</v>
      </c>
    </row>
    <row r="102" spans="2:20" ht="10.5">
      <c r="B102" s="78">
        <v>17</v>
      </c>
      <c r="C102" s="73" t="s">
        <v>51</v>
      </c>
      <c r="D102" s="43">
        <v>4.5</v>
      </c>
      <c r="E102" s="43">
        <v>9.7</v>
      </c>
      <c r="F102" s="43">
        <v>14.8</v>
      </c>
      <c r="G102" s="43">
        <v>19</v>
      </c>
      <c r="H102" s="43">
        <v>52</v>
      </c>
      <c r="I102" s="74">
        <f t="shared" si="8"/>
        <v>0.14691701686069103</v>
      </c>
      <c r="J102" s="74">
        <f t="shared" si="9"/>
        <v>0.3805314879445063</v>
      </c>
      <c r="K102" s="74">
        <f t="shared" si="10"/>
        <v>0.46207050696200036</v>
      </c>
      <c r="L102" s="74">
        <f t="shared" si="11"/>
        <v>0.5703557795460305</v>
      </c>
      <c r="M102" s="74">
        <f t="shared" si="12"/>
        <v>0.6319008625036333</v>
      </c>
      <c r="P102" s="73">
        <v>17</v>
      </c>
      <c r="Q102" s="73">
        <v>18</v>
      </c>
      <c r="R102" s="73">
        <v>18</v>
      </c>
      <c r="S102" s="73">
        <v>25</v>
      </c>
      <c r="T102" s="73">
        <v>25</v>
      </c>
    </row>
    <row r="103" spans="2:20" ht="10.5">
      <c r="B103" s="78">
        <v>18</v>
      </c>
      <c r="C103" s="73" t="s">
        <v>52</v>
      </c>
      <c r="D103" s="43">
        <v>4.45</v>
      </c>
      <c r="E103" s="43">
        <v>9.21</v>
      </c>
      <c r="F103" s="43">
        <v>13.81</v>
      </c>
      <c r="G103" s="43">
        <v>20.2</v>
      </c>
      <c r="H103" s="43">
        <v>52.33</v>
      </c>
      <c r="I103" s="74">
        <f t="shared" si="8"/>
        <v>0.15219685727105414</v>
      </c>
      <c r="J103" s="74">
        <f t="shared" si="9"/>
        <v>0.39160629393444757</v>
      </c>
      <c r="K103" s="74">
        <f t="shared" si="10"/>
        <v>0.472932421537021</v>
      </c>
      <c r="L103" s="74">
        <f t="shared" si="11"/>
        <v>0.5784666387543577</v>
      </c>
      <c r="M103" s="74">
        <f aca="true" t="shared" si="13" ref="M103:M118">1-(((($D103/20)^(1-$M$85))*0.2)+((($E103/20)^(1-$M$85))*0.2)+((($F103/20)^(1-$M$85))*0.2)+((($G103/20)^(1-$M$85))*0.2)+((($H103/20)^(1-$M$85))*0.2))^(1/(1-$M$85))</f>
        <v>0.6376413783216794</v>
      </c>
      <c r="P103" s="73">
        <v>18</v>
      </c>
      <c r="Q103" s="73">
        <v>19</v>
      </c>
      <c r="R103" s="73">
        <v>22</v>
      </c>
      <c r="S103" s="73">
        <v>26</v>
      </c>
      <c r="T103" s="73">
        <v>26</v>
      </c>
    </row>
    <row r="104" spans="2:20" ht="10.5">
      <c r="B104" s="78">
        <v>19</v>
      </c>
      <c r="C104" s="75" t="s">
        <v>53</v>
      </c>
      <c r="D104" s="43">
        <v>6.27</v>
      </c>
      <c r="E104" s="43">
        <v>9.58</v>
      </c>
      <c r="F104" s="43">
        <v>11.1</v>
      </c>
      <c r="G104" s="43">
        <v>15.95</v>
      </c>
      <c r="H104" s="43">
        <v>57.1</v>
      </c>
      <c r="I104" s="74">
        <f t="shared" si="8"/>
        <v>0.16105565037594716</v>
      </c>
      <c r="J104" s="74">
        <f t="shared" si="9"/>
        <v>0.3670695041355957</v>
      </c>
      <c r="K104" s="74">
        <f t="shared" si="10"/>
        <v>0.42419254977917087</v>
      </c>
      <c r="L104" s="74">
        <f t="shared" si="11"/>
        <v>0.4933012641555641</v>
      </c>
      <c r="M104" s="74">
        <f t="shared" si="13"/>
        <v>0.5340275818171356</v>
      </c>
      <c r="P104" s="73">
        <v>19</v>
      </c>
      <c r="Q104" s="73">
        <v>16</v>
      </c>
      <c r="R104" s="73">
        <v>15</v>
      </c>
      <c r="S104" s="73">
        <v>14</v>
      </c>
      <c r="T104" s="73">
        <v>14</v>
      </c>
    </row>
    <row r="105" spans="2:20" ht="10.5">
      <c r="B105" s="78">
        <v>20</v>
      </c>
      <c r="C105" s="73" t="s">
        <v>54</v>
      </c>
      <c r="D105" s="43">
        <v>4.9</v>
      </c>
      <c r="E105" s="43">
        <v>9.4</v>
      </c>
      <c r="F105" s="43">
        <v>13.8</v>
      </c>
      <c r="G105" s="43">
        <v>15.2</v>
      </c>
      <c r="H105" s="43">
        <v>56.7</v>
      </c>
      <c r="I105" s="74">
        <f t="shared" si="8"/>
        <v>0.16579973973058837</v>
      </c>
      <c r="J105" s="74">
        <f t="shared" si="9"/>
        <v>0.3941638762989397</v>
      </c>
      <c r="K105" s="74">
        <f t="shared" si="10"/>
        <v>0.4639271629028847</v>
      </c>
      <c r="L105" s="74">
        <f t="shared" si="11"/>
        <v>0.5540580450811867</v>
      </c>
      <c r="M105" s="74">
        <f t="shared" si="13"/>
        <v>0.6079845486945639</v>
      </c>
      <c r="P105" s="73">
        <v>20</v>
      </c>
      <c r="Q105" s="73">
        <v>20</v>
      </c>
      <c r="R105" s="73">
        <v>19</v>
      </c>
      <c r="S105" s="73">
        <v>22</v>
      </c>
      <c r="T105" s="73">
        <v>23</v>
      </c>
    </row>
    <row r="106" spans="2:20" ht="10.5">
      <c r="B106" s="78">
        <v>21</v>
      </c>
      <c r="C106" s="73" t="s">
        <v>55</v>
      </c>
      <c r="D106" s="43">
        <v>4.3</v>
      </c>
      <c r="E106" s="43">
        <v>8.4</v>
      </c>
      <c r="F106" s="43">
        <v>12</v>
      </c>
      <c r="G106" s="43">
        <v>19.5</v>
      </c>
      <c r="H106" s="43">
        <v>55.8</v>
      </c>
      <c r="I106" s="74">
        <f t="shared" si="8"/>
        <v>0.17404553303271164</v>
      </c>
      <c r="J106" s="74">
        <f t="shared" si="9"/>
        <v>0.42644525679445233</v>
      </c>
      <c r="K106" s="74">
        <f t="shared" si="10"/>
        <v>0.5041082549829824</v>
      </c>
      <c r="L106" s="74">
        <f t="shared" si="11"/>
        <v>0.600066759861795</v>
      </c>
      <c r="M106" s="74">
        <f t="shared" si="13"/>
        <v>0.6531961276927184</v>
      </c>
      <c r="P106" s="73">
        <v>21</v>
      </c>
      <c r="Q106" s="73">
        <v>25</v>
      </c>
      <c r="R106" s="73">
        <v>27</v>
      </c>
      <c r="S106" s="73">
        <v>28</v>
      </c>
      <c r="T106" s="73">
        <v>28</v>
      </c>
    </row>
    <row r="107" spans="2:20" ht="10.5">
      <c r="B107" s="78">
        <v>22</v>
      </c>
      <c r="C107" s="73" t="s">
        <v>56</v>
      </c>
      <c r="D107" s="43">
        <v>9.75</v>
      </c>
      <c r="E107" s="76">
        <v>9.65</v>
      </c>
      <c r="F107" s="76">
        <v>9.85</v>
      </c>
      <c r="G107" s="76">
        <v>9.75</v>
      </c>
      <c r="H107" s="43">
        <v>61</v>
      </c>
      <c r="I107" s="74">
        <f t="shared" si="8"/>
        <v>0.17580671944274573</v>
      </c>
      <c r="J107" s="74">
        <f t="shared" si="9"/>
        <v>0.3704442962908423</v>
      </c>
      <c r="K107" s="74">
        <f t="shared" si="10"/>
        <v>0.4140690460333405</v>
      </c>
      <c r="L107" s="74">
        <f t="shared" si="11"/>
        <v>0.45673329290758724</v>
      </c>
      <c r="M107" s="74">
        <f t="shared" si="13"/>
        <v>0.47509029107019074</v>
      </c>
      <c r="P107" s="73">
        <v>22</v>
      </c>
      <c r="Q107" s="73">
        <v>17</v>
      </c>
      <c r="R107" s="73">
        <v>14</v>
      </c>
      <c r="S107" s="73">
        <v>13</v>
      </c>
      <c r="T107" s="73">
        <v>10</v>
      </c>
    </row>
    <row r="108" spans="2:20" ht="10.5">
      <c r="B108" s="78">
        <v>23</v>
      </c>
      <c r="C108" s="73" t="s">
        <v>57</v>
      </c>
      <c r="D108" s="43">
        <v>7</v>
      </c>
      <c r="E108" s="43">
        <v>7</v>
      </c>
      <c r="F108" s="43">
        <v>9</v>
      </c>
      <c r="G108" s="43">
        <v>18</v>
      </c>
      <c r="H108" s="43">
        <v>59</v>
      </c>
      <c r="I108" s="74">
        <f t="shared" si="8"/>
        <v>0.18268417667440517</v>
      </c>
      <c r="J108" s="74">
        <f t="shared" si="9"/>
        <v>0.4096733006650697</v>
      </c>
      <c r="K108" s="74">
        <f t="shared" si="10"/>
        <v>0.46732588134135866</v>
      </c>
      <c r="L108" s="74">
        <f t="shared" si="11"/>
        <v>0.5297880921457381</v>
      </c>
      <c r="M108" s="74">
        <f t="shared" si="13"/>
        <v>0.5608348781679668</v>
      </c>
      <c r="P108" s="73">
        <v>23</v>
      </c>
      <c r="Q108" s="73">
        <v>22</v>
      </c>
      <c r="R108" s="73">
        <v>20</v>
      </c>
      <c r="S108" s="73">
        <v>17</v>
      </c>
      <c r="T108" s="73">
        <v>16</v>
      </c>
    </row>
    <row r="109" spans="2:20" ht="10.5">
      <c r="B109" s="78">
        <v>24</v>
      </c>
      <c r="C109" s="73" t="s">
        <v>58</v>
      </c>
      <c r="D109" s="43">
        <v>6</v>
      </c>
      <c r="E109" s="43">
        <v>7.3</v>
      </c>
      <c r="F109" s="43">
        <v>12.1</v>
      </c>
      <c r="G109" s="43">
        <v>14.6</v>
      </c>
      <c r="H109" s="43">
        <v>60</v>
      </c>
      <c r="I109" s="74">
        <f t="shared" si="8"/>
        <v>0.1841779163667595</v>
      </c>
      <c r="J109" s="74">
        <f t="shared" si="9"/>
        <v>0.41089059551594076</v>
      </c>
      <c r="K109" s="74">
        <f t="shared" si="10"/>
        <v>0.4697294117176213</v>
      </c>
      <c r="L109" s="74">
        <f t="shared" si="11"/>
        <v>0.5371253199114195</v>
      </c>
      <c r="M109" s="74">
        <f t="shared" si="13"/>
        <v>0.5741083860799974</v>
      </c>
      <c r="P109" s="73">
        <v>24</v>
      </c>
      <c r="Q109" s="73">
        <v>23</v>
      </c>
      <c r="R109" s="73">
        <v>21</v>
      </c>
      <c r="S109" s="73">
        <v>19</v>
      </c>
      <c r="T109" s="73">
        <v>19</v>
      </c>
    </row>
    <row r="110" spans="2:20" ht="10.5">
      <c r="B110" s="78">
        <v>25</v>
      </c>
      <c r="C110" s="73" t="s">
        <v>59</v>
      </c>
      <c r="D110" s="43">
        <v>4</v>
      </c>
      <c r="E110" s="43">
        <v>13.7</v>
      </c>
      <c r="F110" s="43">
        <v>8.9</v>
      </c>
      <c r="G110" s="43">
        <v>14.3</v>
      </c>
      <c r="H110" s="43">
        <v>59.1</v>
      </c>
      <c r="I110" s="74">
        <f t="shared" si="8"/>
        <v>0.18764672407161653</v>
      </c>
      <c r="J110" s="74">
        <f t="shared" si="9"/>
        <v>0.44436594662835927</v>
      </c>
      <c r="K110" s="74">
        <f t="shared" si="10"/>
        <v>0.5212587860576947</v>
      </c>
      <c r="L110" s="74">
        <f t="shared" si="11"/>
        <v>0.6179288321260441</v>
      </c>
      <c r="M110" s="74">
        <f t="shared" si="13"/>
        <v>0.6724161828881172</v>
      </c>
      <c r="P110" s="73">
        <v>25</v>
      </c>
      <c r="Q110" s="73">
        <v>27</v>
      </c>
      <c r="R110" s="73">
        <v>29</v>
      </c>
      <c r="S110" s="73">
        <v>29</v>
      </c>
      <c r="T110" s="73">
        <v>30</v>
      </c>
    </row>
    <row r="111" spans="2:20" ht="10.5">
      <c r="B111" s="78">
        <v>26</v>
      </c>
      <c r="C111" s="73" t="s">
        <v>60</v>
      </c>
      <c r="D111" s="43">
        <v>7</v>
      </c>
      <c r="E111" s="43">
        <v>7</v>
      </c>
      <c r="F111" s="43">
        <v>9</v>
      </c>
      <c r="G111" s="43">
        <v>16.1</v>
      </c>
      <c r="H111" s="43">
        <v>60.9</v>
      </c>
      <c r="I111" s="74">
        <f t="shared" si="8"/>
        <v>0.19135047747232936</v>
      </c>
      <c r="J111" s="74">
        <f t="shared" si="9"/>
        <v>0.41887323214970973</v>
      </c>
      <c r="K111" s="74">
        <f t="shared" si="10"/>
        <v>0.47408010012515645</v>
      </c>
      <c r="L111" s="74">
        <f t="shared" si="11"/>
        <v>0.5328918402095337</v>
      </c>
      <c r="M111" s="74">
        <f t="shared" si="13"/>
        <v>0.562169991762786</v>
      </c>
      <c r="P111" s="73">
        <v>26</v>
      </c>
      <c r="Q111" s="73">
        <v>24</v>
      </c>
      <c r="R111" s="73">
        <v>23</v>
      </c>
      <c r="S111" s="73">
        <v>18</v>
      </c>
      <c r="T111" s="73">
        <v>17</v>
      </c>
    </row>
    <row r="112" spans="2:20" ht="10.5">
      <c r="B112" s="78">
        <v>27</v>
      </c>
      <c r="C112" s="73" t="s">
        <v>61</v>
      </c>
      <c r="D112" s="43">
        <v>5.5</v>
      </c>
      <c r="E112" s="43">
        <v>6.8</v>
      </c>
      <c r="F112" s="43">
        <v>11.3</v>
      </c>
      <c r="G112" s="43">
        <v>15</v>
      </c>
      <c r="H112" s="43">
        <v>61.4</v>
      </c>
      <c r="I112" s="74">
        <f t="shared" si="8"/>
        <v>0.19814014744841568</v>
      </c>
      <c r="J112" s="74">
        <f t="shared" si="9"/>
        <v>0.43936094447375706</v>
      </c>
      <c r="K112" s="74">
        <f t="shared" si="10"/>
        <v>0.5003256799135609</v>
      </c>
      <c r="L112" s="74">
        <f t="shared" si="11"/>
        <v>0.56879023823781</v>
      </c>
      <c r="M112" s="74">
        <f t="shared" si="13"/>
        <v>0.6055610657130862</v>
      </c>
      <c r="P112" s="73">
        <v>27</v>
      </c>
      <c r="Q112" s="73">
        <v>26</v>
      </c>
      <c r="R112" s="73">
        <v>25</v>
      </c>
      <c r="S112" s="73">
        <v>24</v>
      </c>
      <c r="T112" s="73">
        <v>22</v>
      </c>
    </row>
    <row r="113" spans="2:20" ht="10.5">
      <c r="B113" s="78">
        <v>28</v>
      </c>
      <c r="C113" s="73" t="s">
        <v>62</v>
      </c>
      <c r="D113" s="43">
        <v>3.66</v>
      </c>
      <c r="E113" s="43">
        <v>6.84</v>
      </c>
      <c r="F113" s="43">
        <v>11.25</v>
      </c>
      <c r="G113" s="43">
        <v>20.21</v>
      </c>
      <c r="H113" s="43">
        <v>58.04</v>
      </c>
      <c r="I113" s="74">
        <f t="shared" si="8"/>
        <v>0.20027948599847012</v>
      </c>
      <c r="J113" s="74">
        <f t="shared" si="9"/>
        <v>0.4843191233927763</v>
      </c>
      <c r="K113" s="74">
        <f t="shared" si="10"/>
        <v>0.5652338104445525</v>
      </c>
      <c r="L113" s="74">
        <f t="shared" si="11"/>
        <v>0.6576817695185371</v>
      </c>
      <c r="M113" s="74">
        <f t="shared" si="13"/>
        <v>0.7050192842928076</v>
      </c>
      <c r="P113" s="73">
        <v>28</v>
      </c>
      <c r="Q113" s="73">
        <v>30</v>
      </c>
      <c r="R113" s="73">
        <v>32</v>
      </c>
      <c r="S113" s="73">
        <v>32</v>
      </c>
      <c r="T113" s="73">
        <v>33</v>
      </c>
    </row>
    <row r="114" spans="2:20" ht="10.5">
      <c r="B114" s="78">
        <v>29</v>
      </c>
      <c r="C114" s="73" t="s">
        <v>63</v>
      </c>
      <c r="D114" s="43">
        <v>3.5</v>
      </c>
      <c r="E114" s="43">
        <v>9</v>
      </c>
      <c r="F114" s="43">
        <v>10.2</v>
      </c>
      <c r="G114" s="43">
        <v>15.8</v>
      </c>
      <c r="H114" s="43">
        <v>61.5</v>
      </c>
      <c r="I114" s="74">
        <f t="shared" si="8"/>
        <v>0.2094370018019286</v>
      </c>
      <c r="J114" s="74">
        <f t="shared" si="9"/>
        <v>0.48639756845329285</v>
      </c>
      <c r="K114" s="74">
        <f t="shared" si="10"/>
        <v>0.5647752895543631</v>
      </c>
      <c r="L114" s="74">
        <f t="shared" si="11"/>
        <v>0.6595726579531667</v>
      </c>
      <c r="M114" s="74">
        <f t="shared" si="13"/>
        <v>0.7110084180910834</v>
      </c>
      <c r="P114" s="73">
        <v>29</v>
      </c>
      <c r="Q114" s="73">
        <v>31</v>
      </c>
      <c r="R114" s="73">
        <v>31</v>
      </c>
      <c r="S114" s="73">
        <v>33</v>
      </c>
      <c r="T114" s="73">
        <v>34</v>
      </c>
    </row>
    <row r="115" spans="2:20" ht="10.5">
      <c r="B115" s="78">
        <v>30</v>
      </c>
      <c r="C115" s="73" t="s">
        <v>64</v>
      </c>
      <c r="D115" s="76">
        <v>3.6</v>
      </c>
      <c r="E115" s="76">
        <v>5.76</v>
      </c>
      <c r="F115" s="76">
        <v>9.16</v>
      </c>
      <c r="G115" s="76">
        <v>24.48</v>
      </c>
      <c r="H115" s="43">
        <v>57</v>
      </c>
      <c r="I115" s="74">
        <f t="shared" si="8"/>
        <v>0.2142181012813058</v>
      </c>
      <c r="J115" s="74">
        <f t="shared" si="9"/>
        <v>0.5169789045493324</v>
      </c>
      <c r="K115" s="74">
        <f t="shared" si="10"/>
        <v>0.596091932508158</v>
      </c>
      <c r="L115" s="74">
        <f t="shared" si="11"/>
        <v>0.6788477621986242</v>
      </c>
      <c r="M115" s="74">
        <f t="shared" si="13"/>
        <v>0.7185750758361387</v>
      </c>
      <c r="P115" s="73">
        <v>30</v>
      </c>
      <c r="Q115" s="73">
        <v>34</v>
      </c>
      <c r="R115" s="73">
        <v>35</v>
      </c>
      <c r="S115" s="73">
        <v>35</v>
      </c>
      <c r="T115" s="73">
        <v>36</v>
      </c>
    </row>
    <row r="116" spans="2:20" ht="10.5">
      <c r="B116" s="78">
        <v>31</v>
      </c>
      <c r="C116" s="73" t="s">
        <v>65</v>
      </c>
      <c r="D116" s="43">
        <v>7</v>
      </c>
      <c r="E116" s="43">
        <v>7</v>
      </c>
      <c r="F116" s="43">
        <v>7</v>
      </c>
      <c r="G116" s="43">
        <v>15</v>
      </c>
      <c r="H116" s="43">
        <v>64</v>
      </c>
      <c r="I116" s="74">
        <f t="shared" si="8"/>
        <v>0.2151089978676467</v>
      </c>
      <c r="J116" s="74">
        <f t="shared" si="9"/>
        <v>0.4568922503881384</v>
      </c>
      <c r="K116" s="74">
        <f t="shared" si="10"/>
        <v>0.5106321002039034</v>
      </c>
      <c r="L116" s="74">
        <f t="shared" si="11"/>
        <v>0.5645189910387083</v>
      </c>
      <c r="M116" s="74">
        <f t="shared" si="13"/>
        <v>0.5896696161432449</v>
      </c>
      <c r="P116" s="73">
        <v>31</v>
      </c>
      <c r="Q116" s="73">
        <v>29</v>
      </c>
      <c r="R116" s="73">
        <v>28</v>
      </c>
      <c r="S116" s="73">
        <v>23</v>
      </c>
      <c r="T116" s="73">
        <v>21</v>
      </c>
    </row>
    <row r="117" spans="2:20" ht="10.5">
      <c r="B117" s="78">
        <v>32</v>
      </c>
      <c r="C117" s="73" t="s">
        <v>66</v>
      </c>
      <c r="D117" s="43">
        <v>7.1</v>
      </c>
      <c r="E117" s="43">
        <v>7.4</v>
      </c>
      <c r="F117" s="43">
        <v>7.7</v>
      </c>
      <c r="G117" s="43">
        <v>12.4</v>
      </c>
      <c r="H117" s="43">
        <v>65.4</v>
      </c>
      <c r="I117" s="74">
        <f t="shared" si="8"/>
        <v>0.21844017282936912</v>
      </c>
      <c r="J117" s="74">
        <f t="shared" si="9"/>
        <v>0.45243959545883805</v>
      </c>
      <c r="K117" s="74">
        <f t="shared" si="10"/>
        <v>0.501779659592664</v>
      </c>
      <c r="L117" s="74">
        <f t="shared" si="11"/>
        <v>0.5499056968820233</v>
      </c>
      <c r="M117" s="74">
        <f t="shared" si="13"/>
        <v>0.5721535687707856</v>
      </c>
      <c r="P117" s="73">
        <v>32</v>
      </c>
      <c r="Q117" s="73">
        <v>28</v>
      </c>
      <c r="R117" s="73">
        <v>26</v>
      </c>
      <c r="S117" s="73">
        <v>21</v>
      </c>
      <c r="T117" s="73">
        <v>18</v>
      </c>
    </row>
    <row r="118" spans="2:20" ht="10.5">
      <c r="B118" s="78">
        <v>33</v>
      </c>
      <c r="C118" s="75" t="s">
        <v>0</v>
      </c>
      <c r="D118" s="43">
        <v>4.97</v>
      </c>
      <c r="E118" s="43">
        <v>5.65</v>
      </c>
      <c r="F118" s="43">
        <v>9.95</v>
      </c>
      <c r="G118" s="43">
        <v>14.43</v>
      </c>
      <c r="H118" s="43">
        <v>65</v>
      </c>
      <c r="I118" s="74">
        <f t="shared" si="8"/>
        <v>0.22998355987472896</v>
      </c>
      <c r="J118" s="74">
        <f t="shared" si="9"/>
        <v>0.49517818662695634</v>
      </c>
      <c r="K118" s="74">
        <f t="shared" si="10"/>
        <v>0.5562541819904138</v>
      </c>
      <c r="L118" s="74">
        <f t="shared" si="11"/>
        <v>0.620842364897131</v>
      </c>
      <c r="M118" s="74">
        <f t="shared" si="13"/>
        <v>0.6536404319771655</v>
      </c>
      <c r="P118" s="73">
        <v>33</v>
      </c>
      <c r="Q118" s="73">
        <v>32</v>
      </c>
      <c r="R118" s="73">
        <v>30</v>
      </c>
      <c r="S118" s="73">
        <v>30</v>
      </c>
      <c r="T118" s="73">
        <v>29</v>
      </c>
    </row>
    <row r="119" spans="2:20" ht="10.5">
      <c r="B119" s="78">
        <v>34</v>
      </c>
      <c r="C119" s="73" t="s">
        <v>1</v>
      </c>
      <c r="D119" s="43">
        <v>4</v>
      </c>
      <c r="E119" s="43">
        <v>8</v>
      </c>
      <c r="F119" s="43">
        <v>8</v>
      </c>
      <c r="G119" s="43">
        <v>15</v>
      </c>
      <c r="H119" s="43">
        <v>65</v>
      </c>
      <c r="I119" s="74">
        <f t="shared" si="8"/>
        <v>0.23229960006335648</v>
      </c>
      <c r="J119" s="74">
        <f t="shared" si="9"/>
        <v>0.5051470495885477</v>
      </c>
      <c r="K119" s="74">
        <f t="shared" si="10"/>
        <v>0.5704845814977972</v>
      </c>
      <c r="L119" s="74">
        <f t="shared" si="11"/>
        <v>0.6436401485540157</v>
      </c>
      <c r="M119" s="74">
        <f aca="true" t="shared" si="14" ref="M119:M130">1-(((($D119/20)^(1-$M$85))*0.2)+((($E119/20)^(1-$M$85))*0.2)+((($F119/20)^(1-$M$85))*0.2)+((($G119/20)^(1-$M$85))*0.2)+((($H119/20)^(1-$M$85))*0.2))^(1/(1-$M$85))</f>
        <v>0.6841285083514624</v>
      </c>
      <c r="P119" s="73">
        <v>34</v>
      </c>
      <c r="Q119" s="73">
        <v>33</v>
      </c>
      <c r="R119" s="73">
        <v>33</v>
      </c>
      <c r="S119" s="73">
        <v>31</v>
      </c>
      <c r="T119" s="73">
        <v>31</v>
      </c>
    </row>
    <row r="120" spans="2:20" ht="10.5">
      <c r="B120" s="78">
        <v>35</v>
      </c>
      <c r="C120" s="73" t="s">
        <v>2</v>
      </c>
      <c r="D120" s="43">
        <v>3.8</v>
      </c>
      <c r="E120" s="43">
        <v>6.3</v>
      </c>
      <c r="F120" s="43">
        <v>9.1</v>
      </c>
      <c r="G120" s="43">
        <v>16.7</v>
      </c>
      <c r="H120" s="43">
        <v>64.1</v>
      </c>
      <c r="I120" s="74">
        <f t="shared" si="8"/>
        <v>0.23412644355141166</v>
      </c>
      <c r="J120" s="74">
        <f t="shared" si="9"/>
        <v>0.5192610519848628</v>
      </c>
      <c r="K120" s="74">
        <f t="shared" si="10"/>
        <v>0.5883140654574062</v>
      </c>
      <c r="L120" s="74">
        <f t="shared" si="11"/>
        <v>0.6634384421066526</v>
      </c>
      <c r="M120" s="74">
        <f t="shared" si="14"/>
        <v>0.702635101915067</v>
      </c>
      <c r="P120" s="73">
        <v>35</v>
      </c>
      <c r="Q120" s="73">
        <v>35</v>
      </c>
      <c r="R120" s="73">
        <v>34</v>
      </c>
      <c r="S120" s="73">
        <v>34</v>
      </c>
      <c r="T120" s="73">
        <v>32</v>
      </c>
    </row>
    <row r="121" spans="2:20" ht="10.5">
      <c r="B121" s="78">
        <v>36</v>
      </c>
      <c r="C121" s="73" t="s">
        <v>3</v>
      </c>
      <c r="D121" s="43">
        <v>3</v>
      </c>
      <c r="E121" s="43">
        <v>4.2</v>
      </c>
      <c r="F121" s="43">
        <v>15.8</v>
      </c>
      <c r="G121" s="43">
        <v>16</v>
      </c>
      <c r="H121" s="43">
        <v>61</v>
      </c>
      <c r="I121" s="74">
        <f t="shared" si="8"/>
        <v>0.23429538815375706</v>
      </c>
      <c r="J121" s="74">
        <f t="shared" si="9"/>
        <v>0.5648746067363346</v>
      </c>
      <c r="K121" s="74">
        <f t="shared" si="10"/>
        <v>0.6496701345165738</v>
      </c>
      <c r="L121" s="74">
        <f t="shared" si="11"/>
        <v>0.7334848825523986</v>
      </c>
      <c r="M121" s="74">
        <f t="shared" si="14"/>
        <v>0.7695025293903837</v>
      </c>
      <c r="P121" s="73">
        <v>36</v>
      </c>
      <c r="Q121" s="73">
        <v>38</v>
      </c>
      <c r="R121" s="73">
        <v>38</v>
      </c>
      <c r="S121" s="73">
        <v>38</v>
      </c>
      <c r="T121" s="73">
        <v>38</v>
      </c>
    </row>
    <row r="122" spans="2:20" ht="10.5">
      <c r="B122" s="78">
        <v>37</v>
      </c>
      <c r="C122" s="73" t="s">
        <v>4</v>
      </c>
      <c r="D122" s="43">
        <v>3</v>
      </c>
      <c r="E122" s="43">
        <v>7</v>
      </c>
      <c r="F122" s="43">
        <v>10</v>
      </c>
      <c r="G122" s="43">
        <v>16</v>
      </c>
      <c r="H122" s="43">
        <v>64</v>
      </c>
      <c r="I122" s="74">
        <f>1-(((($D122/20)^(1-$I$85))*0.2)+((($E122/20)^(1-$I$85))*0.2)+((($F122/20)^(1-$I$85))*0.2)+((($G122/20)^(1-$I$85))*0.2)+((($H122/20)^(1-$I$85))*0.2))^(1/(1-$I$85))</f>
        <v>0.23637056447611826</v>
      </c>
      <c r="J122" s="74">
        <f>1-(((($D122/20)^(1-$J$85))*0.2)+((($E122/20)^(1-$J$85))*0.2)+((($F122/20)^(1-$J$85))*0.2)+((($G122/20)^(1-$J$85))*0.2)+((($H122/20)^(1-$J$85))*0.2))^(1/(1-$J$85))</f>
        <v>0.5389329160883812</v>
      </c>
      <c r="K122" s="74">
        <f>1-(((($D122/20)^(1-$K$85))*0.2)+((($E122/20)^(1-$K$85))*0.2)+((($F122/20)^(1-$K$85))*0.2)+((($G122/20)^(1-$K$85))*0.2)+((($H122/20)^(1-$K$85))*0.2))^(1/(1-$K$85))</f>
        <v>0.6179213099840801</v>
      </c>
      <c r="L122" s="74">
        <f>1-(((($D122/20)^(1-$L$85))*0.2)+((($E122/20)^(1-$L$85))*0.2)+((($F122/20)^(1-$L$85))*0.2)+((($G122/20)^(1-$L$85))*0.2)+((($H122/20)^(1-$L$85))*0.2))^(1/(1-$L$85))</f>
        <v>0.7070655522233433</v>
      </c>
      <c r="M122" s="74">
        <f>1-(((($D122/20)^(1-$M$85))*0.2)+((($E122/20)^(1-$M$85))*0.2)+((($F122/20)^(1-$M$85))*0.2)+((($G122/20)^(1-$M$85))*0.2)+((($H122/20)^(1-$M$85))*0.2))^(1/(1-$M$85))</f>
        <v>0.7524520279948527</v>
      </c>
      <c r="P122" s="73">
        <v>37</v>
      </c>
      <c r="Q122" s="73">
        <v>36</v>
      </c>
      <c r="R122" s="73">
        <v>36</v>
      </c>
      <c r="S122" s="73">
        <v>37</v>
      </c>
      <c r="T122" s="73">
        <v>37</v>
      </c>
    </row>
    <row r="123" spans="2:20" ht="10.5">
      <c r="B123" s="78">
        <v>38</v>
      </c>
      <c r="C123" s="73" t="s">
        <v>5</v>
      </c>
      <c r="D123" s="43">
        <v>2.2</v>
      </c>
      <c r="E123" s="43">
        <v>6</v>
      </c>
      <c r="F123" s="43">
        <v>10.8</v>
      </c>
      <c r="G123" s="43">
        <v>19.5</v>
      </c>
      <c r="H123" s="43">
        <v>61.5</v>
      </c>
      <c r="I123" s="74">
        <f t="shared" si="8"/>
        <v>0.24128212918211933</v>
      </c>
      <c r="J123" s="74">
        <f t="shared" si="9"/>
        <v>0.58746808040563</v>
      </c>
      <c r="K123" s="74">
        <f t="shared" si="10"/>
        <v>0.6800396966561024</v>
      </c>
      <c r="L123" s="74">
        <f t="shared" si="11"/>
        <v>0.7745170349595578</v>
      </c>
      <c r="M123" s="74">
        <f t="shared" si="14"/>
        <v>0.81547616069379</v>
      </c>
      <c r="P123" s="73">
        <v>38</v>
      </c>
      <c r="Q123" s="73">
        <v>39</v>
      </c>
      <c r="R123" s="73">
        <v>39</v>
      </c>
      <c r="S123" s="73">
        <v>39</v>
      </c>
      <c r="T123" s="73">
        <v>39</v>
      </c>
    </row>
    <row r="124" spans="2:20" ht="10.5">
      <c r="B124" s="78">
        <v>39</v>
      </c>
      <c r="C124" s="73" t="s">
        <v>6</v>
      </c>
      <c r="D124" s="43">
        <v>1.94</v>
      </c>
      <c r="E124" s="43">
        <v>4.17</v>
      </c>
      <c r="F124" s="43">
        <v>10.16</v>
      </c>
      <c r="G124" s="43">
        <v>26.37</v>
      </c>
      <c r="H124" s="43">
        <v>57.36</v>
      </c>
      <c r="I124" s="74">
        <f t="shared" si="8"/>
        <v>0.25261069473330333</v>
      </c>
      <c r="J124" s="74">
        <f t="shared" si="9"/>
        <v>0.634042511495412</v>
      </c>
      <c r="K124" s="74">
        <f t="shared" si="10"/>
        <v>0.7249885019271936</v>
      </c>
      <c r="L124" s="74">
        <f t="shared" si="11"/>
        <v>0.8067294243758971</v>
      </c>
      <c r="M124" s="74">
        <f t="shared" si="14"/>
        <v>0.8397111783731857</v>
      </c>
      <c r="P124" s="73">
        <v>39</v>
      </c>
      <c r="Q124" s="73">
        <v>42</v>
      </c>
      <c r="R124" s="73">
        <v>43</v>
      </c>
      <c r="S124" s="73">
        <v>43</v>
      </c>
      <c r="T124" s="73">
        <v>43</v>
      </c>
    </row>
    <row r="125" spans="2:27" ht="10.5">
      <c r="B125" s="23">
        <v>40</v>
      </c>
      <c r="C125" s="73" t="s">
        <v>7</v>
      </c>
      <c r="D125" s="43">
        <v>4.04</v>
      </c>
      <c r="E125" s="43">
        <v>4.76</v>
      </c>
      <c r="F125" s="43">
        <v>8.3</v>
      </c>
      <c r="G125" s="43">
        <v>15.3</v>
      </c>
      <c r="H125" s="43">
        <v>67.6</v>
      </c>
      <c r="I125" s="74">
        <f t="shared" si="8"/>
        <v>0.26224891307006304</v>
      </c>
      <c r="J125" s="74">
        <f t="shared" si="9"/>
        <v>0.557248386961327</v>
      </c>
      <c r="K125" s="74">
        <f t="shared" si="10"/>
        <v>0.6202011024925373</v>
      </c>
      <c r="L125" s="74">
        <f t="shared" si="11"/>
        <v>0.6830237813309107</v>
      </c>
      <c r="M125" s="74">
        <f t="shared" si="14"/>
        <v>0.7131106081945677</v>
      </c>
      <c r="N125" s="2"/>
      <c r="O125" s="2"/>
      <c r="P125" s="73">
        <v>40</v>
      </c>
      <c r="Q125" s="73">
        <v>37</v>
      </c>
      <c r="R125" s="73">
        <v>37</v>
      </c>
      <c r="S125" s="73">
        <v>36</v>
      </c>
      <c r="T125" s="73">
        <v>35</v>
      </c>
      <c r="U125" s="2"/>
      <c r="V125" s="2"/>
      <c r="W125" s="2"/>
      <c r="X125" s="2"/>
      <c r="Y125" s="2"/>
      <c r="Z125" s="2"/>
      <c r="AA125" s="2"/>
    </row>
    <row r="126" spans="2:27" ht="10.5">
      <c r="B126" s="23">
        <v>41</v>
      </c>
      <c r="C126" s="73" t="s">
        <v>8</v>
      </c>
      <c r="D126" s="43">
        <v>2</v>
      </c>
      <c r="E126" s="43">
        <v>6</v>
      </c>
      <c r="F126" s="43">
        <v>8</v>
      </c>
      <c r="G126" s="43">
        <v>16</v>
      </c>
      <c r="H126" s="43">
        <v>68</v>
      </c>
      <c r="I126" s="74">
        <f>1-(((($D126/20)^(1-$I$85))*0.2)+((($E126/20)^(1-$I$85))*0.2)+((($F126/20)^(1-$I$85))*0.2)+((($G126/20)^(1-$I$85))*0.2)+((($H126/20)^(1-$I$85))*0.2))^(1/(1-$I$85))</f>
        <v>0.28267842873695836</v>
      </c>
      <c r="J126" s="74">
        <f>1-(((($D126/20)^(1-$J$85))*0.2)+((($E126/20)^(1-$J$85))*0.2)+((($F126/20)^(1-$J$85))*0.2)+((($G126/20)^(1-$J$85))*0.2)+((($H126/20)^(1-$J$85))*0.2))^(1/(1-$J$85))</f>
        <v>0.6308599566811443</v>
      </c>
      <c r="K126" s="74">
        <f>1-(((($D126/20)^(1-$K$85))*0.2)+((($E126/20)^(1-$K$85))*0.2)+((($F126/20)^(1-$K$85))*0.2)+((($G126/20)^(1-$K$85))*0.2)+((($H126/20)^(1-$K$85))*0.2))^(1/(1-$K$85))</f>
        <v>0.7122708039492243</v>
      </c>
      <c r="L126" s="74">
        <f>1-(((($D126/20)^(1-$L$85))*0.2)+((($E126/20)^(1-$L$85))*0.2)+((($F126/20)^(1-$L$85))*0.2)+((($G126/20)^(1-$L$85))*0.2)+((($H126/20)^(1-$L$85))*0.2))^(1/(1-$L$85))</f>
        <v>0.7950286967933511</v>
      </c>
      <c r="M126" s="74">
        <f>1-(((($D126/20)^(1-$M$85))*0.2)+((($E126/20)^(1-$M$85))*0.2)+((($F126/20)^(1-$M$85))*0.2)+((($G126/20)^(1-$M$85))*0.2)+((($H126/20)^(1-$M$85))*0.2))^(1/(1-$M$85))</f>
        <v>0.8320080367982791</v>
      </c>
      <c r="N126" s="2"/>
      <c r="O126" s="2"/>
      <c r="P126" s="73">
        <v>41</v>
      </c>
      <c r="Q126" s="77">
        <v>41</v>
      </c>
      <c r="R126" s="77">
        <v>41</v>
      </c>
      <c r="S126" s="77">
        <v>41</v>
      </c>
      <c r="T126" s="73">
        <v>41</v>
      </c>
      <c r="U126" s="2"/>
      <c r="V126" s="2"/>
      <c r="W126" s="2"/>
      <c r="X126" s="2"/>
      <c r="Y126" s="2"/>
      <c r="Z126" s="2"/>
      <c r="AA126" s="2"/>
    </row>
    <row r="127" spans="2:20" ht="10.5">
      <c r="B127" s="78">
        <v>42</v>
      </c>
      <c r="C127" s="73" t="s">
        <v>9</v>
      </c>
      <c r="D127" s="43">
        <v>2.21</v>
      </c>
      <c r="E127" s="43">
        <v>4.7</v>
      </c>
      <c r="F127" s="43">
        <v>8.97</v>
      </c>
      <c r="G127" s="43">
        <v>16.06</v>
      </c>
      <c r="H127" s="43">
        <v>68.06</v>
      </c>
      <c r="I127" s="74">
        <f t="shared" si="8"/>
        <v>0.28505883158348766</v>
      </c>
      <c r="J127" s="74">
        <f t="shared" si="9"/>
        <v>0.6302169223930194</v>
      </c>
      <c r="K127" s="74">
        <f t="shared" si="10"/>
        <v>0.7071559777750487</v>
      </c>
      <c r="L127" s="74">
        <f t="shared" si="11"/>
        <v>0.7834408946736829</v>
      </c>
      <c r="M127" s="74">
        <f t="shared" si="14"/>
        <v>0.8181367976774511</v>
      </c>
      <c r="P127" s="73">
        <v>42</v>
      </c>
      <c r="Q127" s="77">
        <v>40</v>
      </c>
      <c r="R127" s="77">
        <v>40</v>
      </c>
      <c r="S127" s="77">
        <v>40</v>
      </c>
      <c r="T127" s="73">
        <v>40</v>
      </c>
    </row>
    <row r="128" spans="2:20" ht="10.5">
      <c r="B128" s="78">
        <v>43</v>
      </c>
      <c r="C128" s="73" t="s">
        <v>10</v>
      </c>
      <c r="D128" s="43">
        <v>2</v>
      </c>
      <c r="E128" s="43">
        <v>6</v>
      </c>
      <c r="F128" s="43">
        <v>7</v>
      </c>
      <c r="G128" s="43">
        <v>14</v>
      </c>
      <c r="H128" s="43">
        <v>71</v>
      </c>
      <c r="I128" s="74">
        <f t="shared" si="8"/>
        <v>0.30231978508875124</v>
      </c>
      <c r="J128" s="74">
        <f t="shared" si="9"/>
        <v>0.6460542047855098</v>
      </c>
      <c r="K128" s="74">
        <f t="shared" si="10"/>
        <v>0.7206819033345823</v>
      </c>
      <c r="L128" s="74">
        <f t="shared" si="11"/>
        <v>0.7970516982404263</v>
      </c>
      <c r="M128" s="74">
        <f t="shared" si="14"/>
        <v>0.8324652351738454</v>
      </c>
      <c r="P128" s="73">
        <v>43</v>
      </c>
      <c r="Q128" s="73">
        <v>43</v>
      </c>
      <c r="R128" s="73">
        <v>42</v>
      </c>
      <c r="S128" s="73">
        <v>42</v>
      </c>
      <c r="T128" s="73">
        <v>42</v>
      </c>
    </row>
    <row r="129" spans="2:20" ht="12" thickBot="1">
      <c r="B129" s="78">
        <v>44</v>
      </c>
      <c r="C129" s="73" t="s">
        <v>11</v>
      </c>
      <c r="D129" s="43">
        <v>0.11</v>
      </c>
      <c r="E129" s="43">
        <v>0.39</v>
      </c>
      <c r="F129" s="43">
        <v>1.28</v>
      </c>
      <c r="G129" s="43">
        <v>8.74</v>
      </c>
      <c r="H129" s="43">
        <v>89.48</v>
      </c>
      <c r="I129" s="74">
        <f>1-(((($D129/20)^(1-$I$85))*0.2)+((($E129/20)^(1-$I$85))*0.2)+((($F129/20)^(1-$I$85))*0.2)+((($G129/20)^(1-$I$85))*0.2)+((($H129/20)^(1-$I$85))*0.2))^(1/(1-$I$85))</f>
        <v>0.5793103707736932</v>
      </c>
      <c r="J129" s="74">
        <f>1-(((($D129/20)^(1-$J$85))*0.2)+((($E129/20)^(1-$J$85))*0.2)+((($F129/20)^(1-$J$85))*0.2)+((($G129/20)^(1-$J$85))*0.2)+((($H129/20)^(1-$J$85))*0.2))^(1/(1-$J$85))</f>
        <v>0.9646234005584171</v>
      </c>
      <c r="K129" s="74">
        <f>1-(((($D129/20)^(1-$K$85))*0.2)+((($E129/20)^(1-$K$85))*0.2)+((($F129/20)^(1-$K$85))*0.2)+((($G129/20)^(1-$K$85))*0.2)+((($H129/20)^(1-$K$85))*0.2))^(1/(1-$K$85))</f>
        <v>0.9800984787971951</v>
      </c>
      <c r="L129" s="74">
        <f>1-(((($D129/20)^(1-$L$85))*0.2)+((($E129/20)^(1-$L$85))*0.2)+((($F129/20)^(1-$L$85))*0.2)+((($G129/20)^(1-$L$85))*0.2)+((($H129/20)^(1-$L$85))*0.2))^(1/(1-$L$85))</f>
        <v>0.9882045823039931</v>
      </c>
      <c r="M129" s="74">
        <f>1-(((($D129/20)^(1-$M$85))*0.2)+((($E129/20)^(1-$M$85))*0.2)+((($F129/20)^(1-$M$85))*0.2)+((($G129/20)^(1-$M$85))*0.2)+((($H129/20)^(1-$M$85))*0.2))^(1/(1-$M$85))</f>
        <v>0.9906663771773283</v>
      </c>
      <c r="P129" s="73">
        <v>44</v>
      </c>
      <c r="Q129" s="73">
        <v>44</v>
      </c>
      <c r="R129" s="73">
        <v>44</v>
      </c>
      <c r="S129" s="73">
        <v>44</v>
      </c>
      <c r="T129" s="73">
        <v>44</v>
      </c>
    </row>
    <row r="130" spans="3:13" ht="12" thickBot="1">
      <c r="C130" s="6" t="s">
        <v>12</v>
      </c>
      <c r="D130" s="81">
        <f>AVERAGE(D86:D129)</f>
        <v>5.595454545454546</v>
      </c>
      <c r="E130" s="81">
        <f>AVERAGE(E86:E129)</f>
        <v>8.535681818181818</v>
      </c>
      <c r="F130" s="81">
        <f>AVERAGE(F86:F129)</f>
        <v>11.401590909090913</v>
      </c>
      <c r="G130" s="81">
        <f>AVERAGE(G86:G129)</f>
        <v>17.70886363636363</v>
      </c>
      <c r="H130" s="81">
        <f>AVERAGE(H86:H129)</f>
        <v>56.75840909090909</v>
      </c>
      <c r="I130" s="82">
        <f t="shared" si="8"/>
        <v>0.16721545268445537</v>
      </c>
      <c r="J130" s="83">
        <f t="shared" si="9"/>
        <v>0.3900450425952988</v>
      </c>
      <c r="K130" s="83">
        <f t="shared" si="10"/>
        <v>0.4537503991505608</v>
      </c>
      <c r="L130" s="83">
        <f t="shared" si="11"/>
        <v>0.5311169814164585</v>
      </c>
      <c r="M130" s="84">
        <f t="shared" si="14"/>
        <v>0.5756018225242128</v>
      </c>
    </row>
    <row r="131" spans="2:3" ht="10.5">
      <c r="B131" s="2" t="s">
        <v>99</v>
      </c>
      <c r="C131" s="4" t="s">
        <v>13</v>
      </c>
    </row>
    <row r="132" ht="12" thickBot="1">
      <c r="C132" s="2"/>
    </row>
    <row r="133" spans="4:13" ht="15">
      <c r="D133" s="86"/>
      <c r="E133" s="87"/>
      <c r="F133" s="88" t="s">
        <v>14</v>
      </c>
      <c r="G133" s="89"/>
      <c r="H133" s="90"/>
      <c r="I133" s="10" t="s">
        <v>77</v>
      </c>
      <c r="J133" s="11" t="s">
        <v>77</v>
      </c>
      <c r="K133" s="11" t="s">
        <v>77</v>
      </c>
      <c r="L133" s="12" t="s">
        <v>77</v>
      </c>
      <c r="M133" s="12" t="s">
        <v>77</v>
      </c>
    </row>
    <row r="134" spans="4:13" ht="12" thickBot="1">
      <c r="D134" s="36">
        <v>20</v>
      </c>
      <c r="E134" s="37">
        <v>20</v>
      </c>
      <c r="F134" s="37">
        <v>20</v>
      </c>
      <c r="G134" s="37">
        <v>20</v>
      </c>
      <c r="H134" s="91">
        <v>20</v>
      </c>
      <c r="I134" s="13">
        <v>0.5</v>
      </c>
      <c r="J134" s="14">
        <v>1.5</v>
      </c>
      <c r="K134" s="14">
        <v>2</v>
      </c>
      <c r="L134" s="15">
        <v>3</v>
      </c>
      <c r="M134" s="15">
        <v>4</v>
      </c>
    </row>
    <row r="135" spans="3:13" ht="10.5">
      <c r="C135" s="3">
        <v>1929</v>
      </c>
      <c r="D135" s="43">
        <v>3.5</v>
      </c>
      <c r="E135" s="43">
        <v>9</v>
      </c>
      <c r="F135" s="43">
        <v>13.8</v>
      </c>
      <c r="G135" s="43">
        <v>19.3</v>
      </c>
      <c r="H135" s="43">
        <v>54.4</v>
      </c>
      <c r="I135" s="74">
        <f aca="true" t="shared" si="15" ref="I135:I147">1-((((D135/20)^(1-$I$134))*0.2+((E135/20)^(1-$I$134))*0.2+((F135/20)^(1-$I$134))*0.2+((G135/20)^(1-$I$134))*0.2+((H135/20)^(1-$I$134))*0.2)^(1/(1-$I$134)))</f>
        <v>0.17139062079980727</v>
      </c>
      <c r="J135" s="74">
        <f aca="true" t="shared" si="16" ref="J135:J147">1-((((D135/20)^(1-$J$134))*0.2+((E135/20)^(1-$J$134))*0.2+((F135/20)^(1-$J$134))*0.2+((G135/20)^(1-$J$134))*0.2+((H135/20)^(1-$J$134))*0.2)^(1/(1-$J$134)))</f>
        <v>0.44463256785901706</v>
      </c>
      <c r="K135" s="74">
        <f aca="true" t="shared" si="17" ref="K135:K147">1-((((D135/20)^(1-$K$134))*0.2+((E135/20)^(1-$K$134))*0.2+((F135/20)^(1-$K$134))*0.2+((G135/20)^(1-$K$134))*0.2+((H135/20)^(1-$K$134))*0.2)^(1/(1-$K$134)))</f>
        <v>0.5365950769363483</v>
      </c>
      <c r="L135" s="74">
        <f aca="true" t="shared" si="18" ref="L135:L147">1-((((D135/20)^(1-$L$134))*0.2+((E135/20)^(1-$L$134))*0.2+((F135/20)^(1-$L$134))*0.2+((G135/20)^(1-$L$134))*0.2+((H135/20)^(1-$I$134))*0.2)^(1/(1-$L$134)))</f>
        <v>0.6566586230072936</v>
      </c>
      <c r="M135" s="74">
        <f aca="true" t="shared" si="19" ref="M135:M147">1-((((D135/20)^(1-$M$134))*0.2+((E135/20)^(1-$M$134))*0.2+((F135/20)^(1-$M$134))*0.2+((G135/20)^(1-$M$134))*0.2+((H135/20)^(1-$M$134))*0.2)^(1/(1-$M$134)))</f>
        <v>0.7084554727671883</v>
      </c>
    </row>
    <row r="136" spans="3:13" ht="10.5">
      <c r="C136" s="3">
        <v>1935</v>
      </c>
      <c r="D136" s="43">
        <v>4.1</v>
      </c>
      <c r="E136" s="43">
        <v>9.2</v>
      </c>
      <c r="F136" s="43">
        <v>14.1</v>
      </c>
      <c r="G136" s="43">
        <v>20.9</v>
      </c>
      <c r="H136" s="43">
        <v>51.7</v>
      </c>
      <c r="I136" s="74">
        <f t="shared" si="15"/>
        <v>0.15334570375797563</v>
      </c>
      <c r="J136" s="74">
        <f t="shared" si="16"/>
        <v>0.4035650680617813</v>
      </c>
      <c r="K136" s="74">
        <f t="shared" si="17"/>
        <v>0.490533425023847</v>
      </c>
      <c r="L136" s="74">
        <f t="shared" si="18"/>
        <v>0.6110848072753063</v>
      </c>
      <c r="M136" s="74">
        <f t="shared" si="19"/>
        <v>0.6625650138468098</v>
      </c>
    </row>
    <row r="137" spans="3:13" ht="10.5">
      <c r="C137" s="3">
        <v>1941</v>
      </c>
      <c r="D137" s="43">
        <v>4.1</v>
      </c>
      <c r="E137" s="43">
        <v>9.5</v>
      </c>
      <c r="F137" s="43">
        <v>15.3</v>
      </c>
      <c r="G137" s="43">
        <v>22.3</v>
      </c>
      <c r="H137" s="43">
        <v>48.8</v>
      </c>
      <c r="I137" s="74">
        <f t="shared" si="15"/>
        <v>0.140819306920002</v>
      </c>
      <c r="J137" s="74">
        <f t="shared" si="16"/>
        <v>0.3877593686447599</v>
      </c>
      <c r="K137" s="74">
        <f t="shared" si="17"/>
        <v>0.47901463298750924</v>
      </c>
      <c r="L137" s="74">
        <f t="shared" si="18"/>
        <v>0.6065713824093103</v>
      </c>
      <c r="M137" s="74">
        <f t="shared" si="19"/>
        <v>0.6610765650814121</v>
      </c>
    </row>
    <row r="138" spans="3:13" ht="10.5">
      <c r="C138" s="3">
        <v>1944</v>
      </c>
      <c r="D138" s="43">
        <v>4.9</v>
      </c>
      <c r="E138" s="43">
        <v>10.9</v>
      </c>
      <c r="F138" s="43">
        <v>16.2</v>
      </c>
      <c r="G138" s="43">
        <v>22.2</v>
      </c>
      <c r="H138" s="43">
        <v>45.8</v>
      </c>
      <c r="I138" s="74">
        <f t="shared" si="15"/>
        <v>0.11637899269134033</v>
      </c>
      <c r="J138" s="74">
        <f t="shared" si="16"/>
        <v>0.3272475911467001</v>
      </c>
      <c r="K138" s="74">
        <f t="shared" si="17"/>
        <v>0.41097784596258347</v>
      </c>
      <c r="L138" s="74">
        <f t="shared" si="18"/>
        <v>0.5423760300713713</v>
      </c>
      <c r="M138" s="74">
        <f t="shared" si="19"/>
        <v>0.5978392377683212</v>
      </c>
    </row>
    <row r="139" spans="3:13" ht="10.5">
      <c r="C139" s="3">
        <v>1947</v>
      </c>
      <c r="D139" s="43">
        <v>5</v>
      </c>
      <c r="E139" s="43">
        <v>11</v>
      </c>
      <c r="F139" s="43">
        <v>16</v>
      </c>
      <c r="G139" s="43">
        <v>22</v>
      </c>
      <c r="H139" s="43">
        <v>46</v>
      </c>
      <c r="I139" s="74">
        <f t="shared" si="15"/>
        <v>0.11586187085680943</v>
      </c>
      <c r="J139" s="74">
        <f t="shared" si="16"/>
        <v>0.3235492602863712</v>
      </c>
      <c r="K139" s="74">
        <f t="shared" si="17"/>
        <v>0.40561494185363556</v>
      </c>
      <c r="L139" s="74">
        <f t="shared" si="18"/>
        <v>0.5358747362427558</v>
      </c>
      <c r="M139" s="74">
        <f t="shared" si="19"/>
        <v>0.5904704788316262</v>
      </c>
    </row>
    <row r="140" spans="3:13" ht="10.5">
      <c r="C140" s="3">
        <v>1950</v>
      </c>
      <c r="D140" s="43">
        <v>4.8</v>
      </c>
      <c r="E140" s="43">
        <v>10.9</v>
      </c>
      <c r="F140" s="43">
        <v>16.1</v>
      </c>
      <c r="G140" s="43">
        <v>22.1</v>
      </c>
      <c r="H140" s="43">
        <v>46.1</v>
      </c>
      <c r="I140" s="74">
        <f t="shared" si="15"/>
        <v>0.11836558457981783</v>
      </c>
      <c r="J140" s="74">
        <f t="shared" si="16"/>
        <v>0.33259512039172534</v>
      </c>
      <c r="K140" s="74">
        <f t="shared" si="17"/>
        <v>0.4174247283932694</v>
      </c>
      <c r="L140" s="74">
        <f t="shared" si="18"/>
        <v>0.5492401942259285</v>
      </c>
      <c r="M140" s="74">
        <f t="shared" si="19"/>
        <v>0.6052038244884039</v>
      </c>
    </row>
    <row r="141" spans="3:13" ht="10.5">
      <c r="C141" s="3">
        <v>1954</v>
      </c>
      <c r="D141" s="43">
        <v>4.8</v>
      </c>
      <c r="E141" s="43">
        <v>11.1</v>
      </c>
      <c r="F141" s="43">
        <v>16.4</v>
      </c>
      <c r="G141" s="43">
        <v>22.5</v>
      </c>
      <c r="H141" s="43">
        <v>45.2</v>
      </c>
      <c r="I141" s="74">
        <f t="shared" si="15"/>
        <v>0.11474125278334091</v>
      </c>
      <c r="J141" s="74">
        <f t="shared" si="16"/>
        <v>0.3272264568570086</v>
      </c>
      <c r="K141" s="74">
        <f t="shared" si="17"/>
        <v>0.41310058758453916</v>
      </c>
      <c r="L141" s="74">
        <f t="shared" si="18"/>
        <v>0.5472123643514983</v>
      </c>
      <c r="M141" s="74">
        <f t="shared" si="19"/>
        <v>0.6044477103510787</v>
      </c>
    </row>
    <row r="142" spans="3:13" ht="10.5">
      <c r="C142" s="3">
        <v>1957</v>
      </c>
      <c r="D142" s="43">
        <v>4.8</v>
      </c>
      <c r="E142" s="43">
        <v>11.3</v>
      </c>
      <c r="F142" s="43">
        <v>16.3</v>
      </c>
      <c r="G142" s="43">
        <v>22.3</v>
      </c>
      <c r="H142" s="43">
        <v>45.3</v>
      </c>
      <c r="I142" s="74">
        <f t="shared" si="15"/>
        <v>0.11441978941110409</v>
      </c>
      <c r="J142" s="74">
        <f t="shared" si="16"/>
        <v>0.32610687911746594</v>
      </c>
      <c r="K142" s="74">
        <f t="shared" si="17"/>
        <v>0.41189852501194957</v>
      </c>
      <c r="L142" s="74">
        <f t="shared" si="18"/>
        <v>0.5464706912668515</v>
      </c>
      <c r="M142" s="74">
        <f t="shared" si="19"/>
        <v>0.6040338647131411</v>
      </c>
    </row>
    <row r="143" spans="3:13" ht="10.5">
      <c r="C143" s="3">
        <v>1959</v>
      </c>
      <c r="D143" s="43">
        <v>4.6</v>
      </c>
      <c r="E143" s="43">
        <v>10.9</v>
      </c>
      <c r="F143" s="43">
        <v>16.3</v>
      </c>
      <c r="G143" s="43">
        <v>22.6</v>
      </c>
      <c r="H143" s="43">
        <v>45.6</v>
      </c>
      <c r="I143" s="74">
        <f t="shared" si="15"/>
        <v>0.11881254246996198</v>
      </c>
      <c r="J143" s="74">
        <f t="shared" si="16"/>
        <v>0.3391036807536385</v>
      </c>
      <c r="K143" s="74">
        <f t="shared" si="17"/>
        <v>0.42747444217039265</v>
      </c>
      <c r="L143" s="74">
        <f t="shared" si="18"/>
        <v>0.5620512180174073</v>
      </c>
      <c r="M143" s="74">
        <f t="shared" si="19"/>
        <v>0.6198198406213713</v>
      </c>
    </row>
    <row r="144" spans="3:13" ht="10.5">
      <c r="C144" s="3">
        <v>1962</v>
      </c>
      <c r="D144" s="43">
        <v>4.6</v>
      </c>
      <c r="E144" s="43">
        <v>10.9</v>
      </c>
      <c r="F144" s="43">
        <v>16.3</v>
      </c>
      <c r="G144" s="43">
        <v>22.7</v>
      </c>
      <c r="H144" s="43">
        <v>45.5</v>
      </c>
      <c r="I144" s="74">
        <f t="shared" si="15"/>
        <v>0.11855244934708786</v>
      </c>
      <c r="J144" s="74">
        <f t="shared" si="16"/>
        <v>0.3388141009322393</v>
      </c>
      <c r="K144" s="74">
        <f t="shared" si="17"/>
        <v>0.42728199788219234</v>
      </c>
      <c r="L144" s="74">
        <f t="shared" si="18"/>
        <v>0.5619794546087657</v>
      </c>
      <c r="M144" s="74">
        <f t="shared" si="19"/>
        <v>0.6198079161034614</v>
      </c>
    </row>
    <row r="145" spans="3:13" ht="10.5">
      <c r="C145" s="3">
        <v>1968</v>
      </c>
      <c r="D145" s="43">
        <v>6</v>
      </c>
      <c r="E145" s="43">
        <v>12</v>
      </c>
      <c r="F145" s="43">
        <v>18</v>
      </c>
      <c r="G145" s="43">
        <v>23.5</v>
      </c>
      <c r="H145" s="43">
        <v>40.5</v>
      </c>
      <c r="I145" s="74">
        <f t="shared" si="15"/>
        <v>0.08682801262675277</v>
      </c>
      <c r="J145" s="74">
        <f t="shared" si="16"/>
        <v>0.25583369472151785</v>
      </c>
      <c r="K145" s="74">
        <f t="shared" si="17"/>
        <v>0.32939933063237625</v>
      </c>
      <c r="L145" s="74">
        <f t="shared" si="18"/>
        <v>0.4619422600817681</v>
      </c>
      <c r="M145" s="74">
        <f t="shared" si="19"/>
        <v>0.5148078963247135</v>
      </c>
    </row>
    <row r="146" spans="3:13" ht="10.5">
      <c r="C146" s="3">
        <v>1969</v>
      </c>
      <c r="D146" s="43">
        <v>5.3</v>
      </c>
      <c r="E146" s="43">
        <v>12.4</v>
      </c>
      <c r="F146" s="43">
        <v>17.6</v>
      </c>
      <c r="G146" s="43">
        <v>23.5</v>
      </c>
      <c r="H146" s="43">
        <v>41.2</v>
      </c>
      <c r="I146" s="74">
        <f t="shared" si="15"/>
        <v>0.09388272507091588</v>
      </c>
      <c r="J146" s="74">
        <f t="shared" si="16"/>
        <v>0.28128961893476034</v>
      </c>
      <c r="K146" s="74">
        <f t="shared" si="17"/>
        <v>0.36381527538825</v>
      </c>
      <c r="L146" s="74">
        <f t="shared" si="18"/>
        <v>0.5036142042312092</v>
      </c>
      <c r="M146" s="74">
        <f t="shared" si="19"/>
        <v>0.5635242167285186</v>
      </c>
    </row>
    <row r="147" spans="3:13" ht="10.5">
      <c r="C147" s="3">
        <v>1972</v>
      </c>
      <c r="D147" s="43">
        <v>5.4</v>
      </c>
      <c r="E147" s="43">
        <v>11.9</v>
      </c>
      <c r="F147" s="43">
        <v>17.5</v>
      </c>
      <c r="G147" s="43">
        <v>23.8</v>
      </c>
      <c r="H147" s="43">
        <v>41.4</v>
      </c>
      <c r="I147" s="74">
        <f t="shared" si="15"/>
        <v>0.09521373229263241</v>
      </c>
      <c r="J147" s="74">
        <f t="shared" si="16"/>
        <v>0.28222922538301565</v>
      </c>
      <c r="K147" s="74">
        <f t="shared" si="17"/>
        <v>0.3631109563634609</v>
      </c>
      <c r="L147" s="74">
        <f t="shared" si="18"/>
        <v>0.49991394185140237</v>
      </c>
      <c r="M147" s="74">
        <f t="shared" si="19"/>
        <v>0.5576130109463406</v>
      </c>
    </row>
    <row r="149" spans="2:3" ht="10.5">
      <c r="B149" s="23" t="s">
        <v>99</v>
      </c>
      <c r="C149" s="3" t="s">
        <v>15</v>
      </c>
    </row>
    <row r="150" ht="10.5">
      <c r="C150" s="3" t="s">
        <v>16</v>
      </c>
    </row>
    <row r="157" ht="12" thickBot="1"/>
    <row r="158" spans="2:8" ht="13.5" thickBot="1">
      <c r="B158" s="39" t="s">
        <v>17</v>
      </c>
      <c r="C158" s="34"/>
      <c r="D158" s="34"/>
      <c r="E158" s="34"/>
      <c r="F158" s="34"/>
      <c r="G158" s="34"/>
      <c r="H158" s="35"/>
    </row>
    <row r="159" spans="2:3" ht="10.5">
      <c r="B159" s="23" t="s">
        <v>18</v>
      </c>
      <c r="C159" s="3" t="s">
        <v>19</v>
      </c>
    </row>
    <row r="160" spans="2:3" ht="10.5">
      <c r="B160" s="23"/>
      <c r="C160" s="3" t="s">
        <v>20</v>
      </c>
    </row>
    <row r="161" spans="2:3" ht="10.5">
      <c r="B161" s="23"/>
      <c r="C161" s="3" t="s">
        <v>21</v>
      </c>
    </row>
    <row r="162" spans="2:3" ht="10.5">
      <c r="B162" s="16">
        <v>1</v>
      </c>
      <c r="C162" s="4" t="s">
        <v>22</v>
      </c>
    </row>
    <row r="163" spans="2:3" ht="10.5">
      <c r="B163" s="16">
        <v>2</v>
      </c>
      <c r="C163" s="4" t="s">
        <v>23</v>
      </c>
    </row>
    <row r="164" spans="2:3" ht="10.5">
      <c r="B164" s="16">
        <v>3</v>
      </c>
      <c r="C164" s="4" t="s">
        <v>24</v>
      </c>
    </row>
    <row r="165" spans="2:3" ht="10.5">
      <c r="B165" s="16">
        <v>4</v>
      </c>
      <c r="C165" s="4" t="s">
        <v>25</v>
      </c>
    </row>
    <row r="166" spans="2:3" ht="10.5">
      <c r="B166" s="16">
        <v>5</v>
      </c>
      <c r="C166" s="4" t="s">
        <v>26</v>
      </c>
    </row>
    <row r="167" spans="2:3" ht="10.5">
      <c r="B167" s="16">
        <v>6</v>
      </c>
      <c r="C167" s="4" t="s">
        <v>27</v>
      </c>
    </row>
    <row r="168" spans="2:3" ht="10.5">
      <c r="B168" s="16">
        <v>7</v>
      </c>
      <c r="C168" s="4" t="s">
        <v>118</v>
      </c>
    </row>
    <row r="169" spans="2:3" ht="10.5">
      <c r="B169" s="16">
        <v>8</v>
      </c>
      <c r="C169" s="4" t="s">
        <v>119</v>
      </c>
    </row>
    <row r="170" spans="2:3" ht="10.5">
      <c r="B170" s="16">
        <v>9</v>
      </c>
      <c r="C170" s="4" t="s">
        <v>28</v>
      </c>
    </row>
    <row r="171" spans="2:3" ht="10.5">
      <c r="B171" s="16">
        <v>10</v>
      </c>
      <c r="C171" s="4" t="s">
        <v>29</v>
      </c>
    </row>
    <row r="172" spans="2:3" ht="10.5">
      <c r="B172" s="16">
        <v>11</v>
      </c>
      <c r="C172" s="4" t="s">
        <v>30</v>
      </c>
    </row>
    <row r="173" spans="2:3" ht="10.5">
      <c r="B173" s="16">
        <v>12</v>
      </c>
      <c r="C173" s="4" t="s">
        <v>31</v>
      </c>
    </row>
    <row r="174" spans="2:3" ht="10.5">
      <c r="B174" s="16">
        <v>13</v>
      </c>
      <c r="C174" s="4" t="s">
        <v>32</v>
      </c>
    </row>
    <row r="175" spans="2:3" ht="10.5">
      <c r="B175" s="16">
        <v>14</v>
      </c>
      <c r="C175" s="4" t="s">
        <v>33</v>
      </c>
    </row>
    <row r="176" spans="2:3" ht="10.5">
      <c r="B176" s="16">
        <v>15</v>
      </c>
      <c r="C176" s="4" t="s">
        <v>34</v>
      </c>
    </row>
    <row r="177" spans="2:3" ht="10.5">
      <c r="B177" s="16">
        <v>16</v>
      </c>
      <c r="C177" s="4" t="s">
        <v>35</v>
      </c>
    </row>
    <row r="178" spans="2:3" ht="10.5">
      <c r="B178" s="16">
        <v>17</v>
      </c>
      <c r="C178" s="4" t="s">
        <v>36</v>
      </c>
    </row>
    <row r="179" spans="2:3" ht="10.5">
      <c r="B179" s="16">
        <v>18</v>
      </c>
      <c r="C179" s="4" t="s">
        <v>37</v>
      </c>
    </row>
    <row r="180" spans="2:3" ht="10.5">
      <c r="B180" s="16">
        <v>19</v>
      </c>
      <c r="C180" s="4" t="s">
        <v>38</v>
      </c>
    </row>
    <row r="181" spans="2:3" ht="10.5">
      <c r="B181" s="16">
        <v>20</v>
      </c>
      <c r="C181" s="4" t="s">
        <v>39</v>
      </c>
    </row>
    <row r="182" spans="2:3" ht="10.5">
      <c r="B182" s="16">
        <v>21</v>
      </c>
      <c r="C182" s="4" t="s">
        <v>40</v>
      </c>
    </row>
    <row r="183" spans="2:3" ht="10.5">
      <c r="B183" s="16">
        <v>22</v>
      </c>
      <c r="C183" s="4" t="s">
        <v>41</v>
      </c>
    </row>
    <row r="184" spans="2:3" ht="10.5">
      <c r="B184" s="16">
        <v>23</v>
      </c>
      <c r="C184" s="4" t="s">
        <v>67</v>
      </c>
    </row>
    <row r="208" spans="4:7" ht="10.5">
      <c r="D208" s="5"/>
      <c r="E208" s="5"/>
      <c r="F208" s="5"/>
      <c r="G208" s="5"/>
    </row>
    <row r="209" spans="3:5" ht="10.5">
      <c r="C209" s="71"/>
      <c r="D209" s="71"/>
      <c r="E209" s="71"/>
    </row>
    <row r="210" spans="3:5" ht="10.5">
      <c r="C210" s="71"/>
      <c r="D210" s="71"/>
      <c r="E210" s="71"/>
    </row>
    <row r="211" spans="3:5" ht="10.5">
      <c r="C211" s="71"/>
      <c r="D211" s="71"/>
      <c r="E211" s="71"/>
    </row>
    <row r="212" spans="3:5" ht="10.5">
      <c r="C212" s="71"/>
      <c r="D212" s="71"/>
      <c r="E212" s="71"/>
    </row>
    <row r="213" spans="3:5" ht="10.5">
      <c r="C213" s="71"/>
      <c r="D213" s="71"/>
      <c r="E213" s="71"/>
    </row>
    <row r="214" spans="3:5" ht="10.5">
      <c r="C214" s="71"/>
      <c r="D214" s="71"/>
      <c r="E214" s="71"/>
    </row>
    <row r="215" spans="3:5" ht="10.5">
      <c r="C215" s="71"/>
      <c r="D215" s="71"/>
      <c r="E215" s="71"/>
    </row>
    <row r="216" spans="3:5" ht="10.5">
      <c r="C216" s="71"/>
      <c r="D216" s="71"/>
      <c r="E216" s="71"/>
    </row>
    <row r="217" spans="3:5" ht="10.5">
      <c r="C217" s="71"/>
      <c r="D217" s="71"/>
      <c r="E217" s="71"/>
    </row>
    <row r="218" spans="3:5" ht="10.5">
      <c r="C218" s="71"/>
      <c r="D218" s="71"/>
      <c r="E218" s="71"/>
    </row>
    <row r="219" spans="3:5" ht="10.5">
      <c r="C219" s="71"/>
      <c r="D219" s="71"/>
      <c r="E219" s="71"/>
    </row>
    <row r="220" spans="3:5" ht="10.5">
      <c r="C220" s="71"/>
      <c r="D220" s="71"/>
      <c r="E220" s="71"/>
    </row>
  </sheetData>
  <printOptions/>
  <pageMargins left="0.75" right="0.75" top="1" bottom="1" header="0.5" footer="0.5"/>
  <pageSetup orientation="portrait" paperSize="9" scale="70"/>
  <headerFooter alignWithMargins="0">
    <oddFooter>&amp;CPage &amp;P</oddFooter>
  </headerFooter>
  <drawing r:id="rId3"/>
  <legacyDrawing r:id="rId2"/>
  <oleObjects>
    <oleObject progId="Equation.2" shapeId="6877617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Montclair State University</dc:creator>
  <cp:keywords/>
  <dc:description/>
  <cp:lastModifiedBy>Trial User</cp:lastModifiedBy>
  <dcterms:created xsi:type="dcterms:W3CDTF">2000-12-01T03:15:29Z</dcterms:created>
  <cp:category/>
  <cp:version/>
  <cp:contentType/>
  <cp:contentStatus/>
</cp:coreProperties>
</file>