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516" windowWidth="15120" windowHeight="9760" tabRatio="157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<sst xmlns="http://schemas.openxmlformats.org/spreadsheetml/2006/main" count="143" uniqueCount="87">
  <si>
    <t>One can readily criticize the use of grade weighted student evaluations, particularly if they</t>
  </si>
  <si>
    <t>are not used on a universal scale.  One also can criticize them for not taking into account differences</t>
  </si>
  <si>
    <t>in disciplines, or other factors that enter into the evaluation process.  While no measure may be</t>
  </si>
  <si>
    <t>perfect, what the present one provides is a more transparent method of making more objective</t>
  </si>
  <si>
    <t>comparisons of teaching effectiveness than is now the case at most academic institutions.</t>
  </si>
  <si>
    <t>What this mechanism also provides is a means of encouraging faculty to take student evaluations</t>
  </si>
  <si>
    <t xml:space="preserve">more seriously, just as they also may find it useful to re-examine the role of grades in the </t>
  </si>
  <si>
    <t>academic process.</t>
  </si>
  <si>
    <t xml:space="preserve">Phillip LeBel      </t>
  </si>
  <si>
    <t xml:space="preserve">A Mechanism to Adjust Student Evaluations Relative to Faculty Grades         </t>
  </si>
  <si>
    <t xml:space="preserve">May, 1998, version 3       </t>
  </si>
  <si>
    <t xml:space="preserve">Student evaluations are an important source of information regarding teaching effectiveness. </t>
  </si>
  <si>
    <t>Unfortunately, when taken at face value, they do not consider the role of faculty grading which may</t>
  </si>
  <si>
    <t>influence the level of student evaluations.  To compensate for potential bias, one can adjust student</t>
  </si>
  <si>
    <t xml:space="preserve">evaluations by a weighting system that takes into consideration the grades given by a professor. </t>
  </si>
  <si>
    <t>In this way, evaluations that may be inflated by the use of relatively high grades can be corrected</t>
  </si>
  <si>
    <t xml:space="preserve">to give a more accurate measure of teaching effectiveness.  Conversely, the use of less than average </t>
  </si>
  <si>
    <t xml:space="preserve">grades may work in the opposite direction.  As long as the weighting system is normalized with a "C" </t>
  </si>
  <si>
    <t>grade equivalent to 1, application of grading weights to student evaluation scores can lead to a more</t>
  </si>
  <si>
    <t xml:space="preserve"> objective measure of teaching effectiveness.</t>
  </si>
  <si>
    <t xml:space="preserve">To illustrate how a grade scaled evaluation can be derived, we first develop a cardinal scale for a </t>
  </si>
  <si>
    <t>grading system in which pluses and minuses are used.   By assigning a nominal value to a pure "F" grade,</t>
  </si>
  <si>
    <t xml:space="preserve">we obtain for a 4 point system an unweighted mean score of 2, which corresponds to a "C" grade. </t>
  </si>
  <si>
    <t xml:space="preserve">We then take the ratio of the unweighted mean to each value on the cardinal scale to obtain a grade </t>
  </si>
  <si>
    <t xml:space="preserve">scale weight, as is shown in the right hand column.  </t>
  </si>
  <si>
    <t>Table 1</t>
  </si>
  <si>
    <t>Grade Scale Weights</t>
  </si>
  <si>
    <t>Grade</t>
  </si>
  <si>
    <t>Grade Scale</t>
  </si>
  <si>
    <t>Scale Weight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</si>
  <si>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</si>
  <si>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</si>
  <si>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</si>
  <si>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</si>
  <si>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</si>
  <si>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</si>
  <si>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</si>
  <si>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</si>
  <si>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</si>
  <si>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</si>
  <si>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</si>
  <si>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F+</t>
  </si>
  <si>
    <t>F</t>
  </si>
  <si>
    <t>Unweighted Mean</t>
  </si>
  <si>
    <t>Derivation of a weighted evaluation is now straightforward, as is illustrated in Table 2.</t>
  </si>
  <si>
    <t>If a Likert scale for student evaluations is rank ordered with lower numbers representing higher</t>
  </si>
  <si>
    <t>student evaluations, then for each student course grade, divide the raw student evaluation score</t>
  </si>
  <si>
    <t>(at the overall or evaluation question item level) by the corresponding grade scale weight to</t>
  </si>
  <si>
    <t>to obtain the weighted evaluation score.  As can be seen, the weighting system compensates</t>
  </si>
  <si>
    <t xml:space="preserve">for the impact of both relatively high and relatively low grades.  </t>
  </si>
  <si>
    <t xml:space="preserve">               Table 2</t>
  </si>
  <si>
    <t xml:space="preserve">                         Grade Scaled Student Evaluations</t>
  </si>
  <si>
    <t xml:space="preserve">             (hypothetical data)</t>
  </si>
  <si>
    <t>Student</t>
  </si>
  <si>
    <t>Weighted</t>
  </si>
  <si>
    <t xml:space="preserve">Professor       </t>
  </si>
  <si>
    <t>Evaluation</t>
  </si>
  <si>
    <t>Mean Grade</t>
  </si>
  <si>
    <t>Weight</t>
  </si>
  <si>
    <t>E</t>
  </si>
  <si>
    <t>G</t>
  </si>
  <si>
    <t>H</t>
  </si>
  <si>
    <t>I</t>
  </si>
  <si>
    <t>J</t>
  </si>
  <si>
    <t>K</t>
  </si>
  <si>
    <t xml:space="preserve"> Mean:</t>
  </si>
  <si>
    <t>Std. deviation:</t>
  </si>
  <si>
    <t>Coeff.variation:</t>
  </si>
  <si>
    <t>Mean Grade-Raw Student Evaluation Correlation:</t>
  </si>
  <si>
    <t>Mean Grade-Weighted Student Evaluation Correlation:</t>
  </si>
  <si>
    <t xml:space="preserve">Selection of a grade scale weight can be done using a variety of criteria, including class size, division </t>
  </si>
  <si>
    <t>level of the course, overall student GPA, transfer status, either singularly or in a combination that reflects the</t>
  </si>
  <si>
    <t>determinants of student evaluation scores.  The appeal of the grade-weight system is its computational simplicity.</t>
  </si>
  <si>
    <t>Figure 1</t>
  </si>
  <si>
    <t>Figure 2</t>
  </si>
  <si>
    <t>While the use of  grade weighted evaluations removes the bias of grades in student evaluation scores,</t>
  </si>
  <si>
    <t>the choice of a grade weight system should be set to normalize the resulting student evaluation scores to a</t>
  </si>
  <si>
    <t>"C" equivalent.  To do so, we can multiply the grade weights by a scalar so that the mean student evaluation</t>
  </si>
  <si>
    <t>score is at 2.5, based on a Likert scale of 1 to 5.  Table 3 below shows the scalar value needed to achieve</t>
  </si>
  <si>
    <t>a mean student evaluation score of 2.5.</t>
  </si>
  <si>
    <t>Table 3</t>
  </si>
  <si>
    <t>Scalar Normalized Student Evaluations</t>
  </si>
  <si>
    <t>Scalar Based</t>
  </si>
  <si>
    <t>Scalar:</t>
  </si>
  <si>
    <t>Mean Grade-Scalar Weighted Student Evaluation Correlation:</t>
  </si>
  <si>
    <t>Figure 3</t>
  </si>
  <si>
    <t>Figure 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</si>
</sst>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\+0.0000"/>
  </numFmts>
  <fonts count="1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9"/>
      <color indexed="12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right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15" xfId="0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Student Evaluations and Course Grades
(Raw Score Student Evaluations)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85"/>
          <c:w val="0.9665"/>
          <c:h val="0.7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Sheet1!$H$101</c:f>
              <c:strCache>
                <c:ptCount val="1"/>
                <c:pt idx="0">
                  <c:v>Evaluation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Sheet1!$G$102:$G$112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xVal>
          <c:yVal>
            <c:numRef>
              <c:f>Sheet1!$H$102:$H$112</c:f>
              <c:numCache>
                <c:ptCount val="11"/>
                <c:pt idx="0">
                  <c:v>1.95</c:v>
                </c:pt>
                <c:pt idx="1">
                  <c:v>2.15</c:v>
                </c:pt>
                <c:pt idx="2">
                  <c:v>2.3</c:v>
                </c:pt>
                <c:pt idx="3">
                  <c:v>2.35</c:v>
                </c:pt>
                <c:pt idx="4">
                  <c:v>2.4</c:v>
                </c:pt>
                <c:pt idx="5">
                  <c:v>2.45</c:v>
                </c:pt>
                <c:pt idx="6">
                  <c:v>2.6</c:v>
                </c:pt>
                <c:pt idx="7">
                  <c:v>2.8</c:v>
                </c:pt>
                <c:pt idx="8">
                  <c:v>3.1</c:v>
                </c:pt>
                <c:pt idx="9">
                  <c:v>3.2</c:v>
                </c:pt>
                <c:pt idx="10">
                  <c:v>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Sheet1!$I$101</c:f>
              <c:strCache>
                <c:ptCount val="1"/>
                <c:pt idx="0">
                  <c:v>Mean Grade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Sheet1!$G$102:$G$112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xVal>
          <c:yVal>
            <c:numRef>
              <c:f>Sheet1!$I$102:$I$112</c:f>
              <c:numCache>
                <c:ptCount val="11"/>
                <c:pt idx="0">
                  <c:v>3.67</c:v>
                </c:pt>
                <c:pt idx="1">
                  <c:v>3.67</c:v>
                </c:pt>
                <c:pt idx="2">
                  <c:v>3.33</c:v>
                </c:pt>
                <c:pt idx="3">
                  <c:v>3.33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1.67</c:v>
                </c:pt>
                <c:pt idx="9">
                  <c:v>1.67</c:v>
                </c:pt>
                <c:pt idx="10">
                  <c:v>1.33</c:v>
                </c:pt>
              </c:numCache>
            </c:numRef>
          </c:yVal>
          <c:smooth val="0"/>
        </c:ser>
        <c:axId val="24040500"/>
        <c:axId val="15037909"/>
      </c:scatterChart>
      <c:valAx>
        <c:axId val="240405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037909"/>
        <c:crosses val="autoZero"/>
        <c:crossBetween val="midCat"/>
        <c:dispUnits/>
      </c:valAx>
      <c:valAx>
        <c:axId val="15037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4040500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75"/>
          <c:y val="0.9285"/>
          <c:w val="0.402"/>
          <c:h val="0.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Student Evaluations and Course Grades
(Grade Weighted Evaluations)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375"/>
          <c:w val="0.95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Sheet1!$K$122</c:f>
              <c:strCache>
                <c:ptCount val="1"/>
                <c:pt idx="0">
                  <c:v>Evaluation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Sheet1!$J$123:$J$133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xVal>
          <c:yVal>
            <c:numRef>
              <c:f>Sheet1!$K$123:$K$133</c:f>
              <c:numCache>
                <c:ptCount val="11"/>
                <c:pt idx="0">
                  <c:v>2.874096385542168</c:v>
                </c:pt>
                <c:pt idx="1">
                  <c:v>3.1688755020080315</c:v>
                </c:pt>
                <c:pt idx="2">
                  <c:v>3.075903614457831</c:v>
                </c:pt>
                <c:pt idx="3">
                  <c:v>3.1427710843373493</c:v>
                </c:pt>
                <c:pt idx="4">
                  <c:v>2.8915662650602405</c:v>
                </c:pt>
                <c:pt idx="5">
                  <c:v>1.9678714859437751</c:v>
                </c:pt>
                <c:pt idx="6">
                  <c:v>2.0883534136546182</c:v>
                </c:pt>
                <c:pt idx="7">
                  <c:v>2.2489959839357425</c:v>
                </c:pt>
                <c:pt idx="8">
                  <c:v>2.0791164658634536</c:v>
                </c:pt>
                <c:pt idx="9">
                  <c:v>2.146184738955823</c:v>
                </c:pt>
                <c:pt idx="10">
                  <c:v>1.8694779116465865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Sheet1!$L$122</c:f>
              <c:strCache>
                <c:ptCount val="1"/>
                <c:pt idx="0">
                  <c:v>Mean Grade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Sheet1!$J$123:$J$133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xVal>
          <c:yVal>
            <c:numRef>
              <c:f>Sheet1!$L$123:$L$133</c:f>
              <c:numCache>
                <c:ptCount val="11"/>
                <c:pt idx="0">
                  <c:v>3.67</c:v>
                </c:pt>
                <c:pt idx="1">
                  <c:v>3.67</c:v>
                </c:pt>
                <c:pt idx="2">
                  <c:v>3.33</c:v>
                </c:pt>
                <c:pt idx="3">
                  <c:v>3.33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1.67</c:v>
                </c:pt>
                <c:pt idx="9">
                  <c:v>1.67</c:v>
                </c:pt>
                <c:pt idx="10">
                  <c:v>1.33</c:v>
                </c:pt>
              </c:numCache>
            </c:numRef>
          </c:yVal>
          <c:smooth val="0"/>
        </c:ser>
        <c:axId val="1123454"/>
        <c:axId val="10111087"/>
      </c:scatterChart>
      <c:valAx>
        <c:axId val="11234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11087"/>
        <c:crosses val="autoZero"/>
        <c:crossBetween val="midCat"/>
        <c:dispUnits/>
      </c:valAx>
      <c:valAx>
        <c:axId val="10111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12345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65"/>
          <c:y val="0.9345"/>
          <c:w val="0.41475"/>
          <c:h val="0.0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Student Evaluations and Course Grades
(Unweighted Evaluation Scores)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7025"/>
          <c:w val="0.9905"/>
          <c:h val="0.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Sheet1!$H$51</c:f>
              <c:strCache>
                <c:ptCount val="1"/>
                <c:pt idx="0">
                  <c:v>Evaluation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Sheet1!$G$52:$G$62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xVal>
          <c:yVal>
            <c:numRef>
              <c:f>Sheet1!$H$52:$H$62</c:f>
              <c:numCache>
                <c:ptCount val="11"/>
                <c:pt idx="0">
                  <c:v>1.95</c:v>
                </c:pt>
                <c:pt idx="1">
                  <c:v>2.15</c:v>
                </c:pt>
                <c:pt idx="2">
                  <c:v>2.3</c:v>
                </c:pt>
                <c:pt idx="3">
                  <c:v>2.35</c:v>
                </c:pt>
                <c:pt idx="4">
                  <c:v>2.4</c:v>
                </c:pt>
                <c:pt idx="5">
                  <c:v>2.45</c:v>
                </c:pt>
                <c:pt idx="6">
                  <c:v>2.6</c:v>
                </c:pt>
                <c:pt idx="7">
                  <c:v>2.8</c:v>
                </c:pt>
                <c:pt idx="8">
                  <c:v>3.1</c:v>
                </c:pt>
                <c:pt idx="9">
                  <c:v>3.2</c:v>
                </c:pt>
                <c:pt idx="10">
                  <c:v>3.5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Sheet1!$I$51</c:f>
              <c:strCache>
                <c:ptCount val="1"/>
                <c:pt idx="0">
                  <c:v>Mean Grade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Sheet1!$G$52:$G$62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xVal>
          <c:yVal>
            <c:numRef>
              <c:f>Sheet1!$I$52:$I$62</c:f>
              <c:numCache>
                <c:ptCount val="11"/>
                <c:pt idx="0">
                  <c:v>3.67</c:v>
                </c:pt>
                <c:pt idx="1">
                  <c:v>3.67</c:v>
                </c:pt>
                <c:pt idx="2">
                  <c:v>3.33</c:v>
                </c:pt>
                <c:pt idx="3">
                  <c:v>3.33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1.67</c:v>
                </c:pt>
                <c:pt idx="9">
                  <c:v>1.67</c:v>
                </c:pt>
                <c:pt idx="10">
                  <c:v>1.33</c:v>
                </c:pt>
              </c:numCache>
            </c:numRef>
          </c:yVal>
          <c:smooth val="0"/>
        </c:ser>
        <c:axId val="23890920"/>
        <c:axId val="13691689"/>
      </c:scatterChart>
      <c:valAx>
        <c:axId val="238909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691689"/>
        <c:crosses val="autoZero"/>
        <c:crossBetween val="midCat"/>
        <c:dispUnits/>
      </c:valAx>
      <c:valAx>
        <c:axId val="136916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3890920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9"/>
          <c:y val="0.92075"/>
          <c:w val="0.5175"/>
          <c:h val="0.0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Student Evaluations and Course Grades
(Weighted Evaluation Scores)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25"/>
          <c:w val="0.95125"/>
          <c:h val="0.74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Sheet1!$K$74</c:f>
              <c:strCache>
                <c:ptCount val="1"/>
                <c:pt idx="0">
                  <c:v>Evaluation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Sheet1!$J$75:$J$85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xVal>
          <c:yVal>
            <c:numRef>
              <c:f>Sheet1!$K$75:$K$85</c:f>
              <c:numCache>
                <c:ptCount val="11"/>
                <c:pt idx="0">
                  <c:v>3.5782499999999997</c:v>
                </c:pt>
                <c:pt idx="1">
                  <c:v>3.9452499999999993</c:v>
                </c:pt>
                <c:pt idx="2">
                  <c:v>3.8294999999999995</c:v>
                </c:pt>
                <c:pt idx="3">
                  <c:v>3.91275</c:v>
                </c:pt>
                <c:pt idx="4">
                  <c:v>3.6</c:v>
                </c:pt>
                <c:pt idx="5">
                  <c:v>2.45</c:v>
                </c:pt>
                <c:pt idx="6">
                  <c:v>2.6</c:v>
                </c:pt>
                <c:pt idx="7">
                  <c:v>2.8</c:v>
                </c:pt>
                <c:pt idx="8">
                  <c:v>2.5885</c:v>
                </c:pt>
                <c:pt idx="9">
                  <c:v>2.6719999999999997</c:v>
                </c:pt>
                <c:pt idx="10">
                  <c:v>2.3275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Sheet1!$L$74</c:f>
              <c:strCache>
                <c:ptCount val="1"/>
                <c:pt idx="0">
                  <c:v>Mean Grade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Sheet1!$J$75:$J$85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xVal>
          <c:yVal>
            <c:numRef>
              <c:f>Sheet1!$L$75:$L$85</c:f>
              <c:numCache>
                <c:ptCount val="11"/>
                <c:pt idx="0">
                  <c:v>3.67</c:v>
                </c:pt>
                <c:pt idx="1">
                  <c:v>3.67</c:v>
                </c:pt>
                <c:pt idx="2">
                  <c:v>3.33</c:v>
                </c:pt>
                <c:pt idx="3">
                  <c:v>3.33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1.67</c:v>
                </c:pt>
                <c:pt idx="9">
                  <c:v>1.67</c:v>
                </c:pt>
                <c:pt idx="10">
                  <c:v>1.33</c:v>
                </c:pt>
              </c:numCache>
            </c:numRef>
          </c:yVal>
          <c:smooth val="0"/>
        </c:ser>
        <c:axId val="56116338"/>
        <c:axId val="35284995"/>
      </c:scatterChart>
      <c:valAx>
        <c:axId val="561163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284995"/>
        <c:crosses val="autoZero"/>
        <c:crossBetween val="midCat"/>
        <c:dispUnits/>
      </c:valAx>
      <c:valAx>
        <c:axId val="35284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6116338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725"/>
          <c:y val="0.92575"/>
          <c:w val="0.565"/>
          <c:h val="0.0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119</xdr:row>
      <xdr:rowOff>0</xdr:rowOff>
    </xdr:from>
    <xdr:to>
      <xdr:col>8</xdr:col>
      <xdr:colOff>295275</xdr:colOff>
      <xdr:row>134</xdr:row>
      <xdr:rowOff>142875</xdr:rowOff>
    </xdr:to>
    <xdr:graphicFrame>
      <xdr:nvGraphicFramePr>
        <xdr:cNvPr id="1" name="Chart 1"/>
        <xdr:cNvGraphicFramePr/>
      </xdr:nvGraphicFramePr>
      <xdr:xfrm>
        <a:off x="342900" y="19335750"/>
        <a:ext cx="42291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119</xdr:row>
      <xdr:rowOff>0</xdr:rowOff>
    </xdr:from>
    <xdr:to>
      <xdr:col>13</xdr:col>
      <xdr:colOff>304800</xdr:colOff>
      <xdr:row>135</xdr:row>
      <xdr:rowOff>0</xdr:rowOff>
    </xdr:to>
    <xdr:graphicFrame>
      <xdr:nvGraphicFramePr>
        <xdr:cNvPr id="2" name="Chart 2"/>
        <xdr:cNvGraphicFramePr/>
      </xdr:nvGraphicFramePr>
      <xdr:xfrm>
        <a:off x="4581525" y="19335750"/>
        <a:ext cx="42862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295275</xdr:colOff>
      <xdr:row>73</xdr:row>
      <xdr:rowOff>9525</xdr:rowOff>
    </xdr:from>
    <xdr:to>
      <xdr:col>8</xdr:col>
      <xdr:colOff>323850</xdr:colOff>
      <xdr:row>91</xdr:row>
      <xdr:rowOff>0</xdr:rowOff>
    </xdr:to>
    <xdr:graphicFrame>
      <xdr:nvGraphicFramePr>
        <xdr:cNvPr id="3" name="Chart 3"/>
        <xdr:cNvGraphicFramePr/>
      </xdr:nvGraphicFramePr>
      <xdr:xfrm>
        <a:off x="295275" y="12087225"/>
        <a:ext cx="430530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323850</xdr:colOff>
      <xdr:row>73</xdr:row>
      <xdr:rowOff>9525</xdr:rowOff>
    </xdr:from>
    <xdr:to>
      <xdr:col>13</xdr:col>
      <xdr:colOff>304800</xdr:colOff>
      <xdr:row>91</xdr:row>
      <xdr:rowOff>0</xdr:rowOff>
    </xdr:to>
    <xdr:graphicFrame>
      <xdr:nvGraphicFramePr>
        <xdr:cNvPr id="4" name="Chart 4"/>
        <xdr:cNvGraphicFramePr/>
      </xdr:nvGraphicFramePr>
      <xdr:xfrm>
        <a:off x="4600575" y="12087225"/>
        <a:ext cx="42672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C1">
      <selection activeCell="E26" sqref="E26"/>
    </sheetView>
  </sheetViews>
  <sheetFormatPr defaultColWidth="11.421875" defaultRowHeight="12"/>
  <cols>
    <col min="1" max="2" width="0" style="0" hidden="1" customWidth="1"/>
    <col min="4" max="4" width="5.140625" style="0" customWidth="1"/>
    <col min="5" max="5" width="13.57421875" style="0" customWidth="1"/>
    <col min="6" max="6" width="7.140625" style="0" customWidth="1"/>
    <col min="7" max="7" width="12.00390625" style="0" customWidth="1"/>
    <col min="8" max="9" width="14.8515625" style="0" customWidth="1"/>
    <col min="10" max="10" width="14.57421875" style="0" customWidth="1"/>
    <col min="11" max="11" width="12.00390625" style="0" customWidth="1"/>
  </cols>
  <sheetData>
    <row r="1" spans="4:13" ht="15" thickBot="1">
      <c r="D1" s="60"/>
      <c r="E1" s="61"/>
      <c r="F1" s="61"/>
      <c r="G1" s="61"/>
      <c r="H1" s="61"/>
      <c r="I1" s="62" t="s">
        <v>9</v>
      </c>
      <c r="J1" s="61"/>
      <c r="K1" s="61"/>
      <c r="L1" s="61"/>
      <c r="M1" s="63"/>
    </row>
    <row r="2" ht="12">
      <c r="I2" s="64" t="s">
        <v>8</v>
      </c>
    </row>
    <row r="3" ht="12">
      <c r="I3" s="39" t="s">
        <v>10</v>
      </c>
    </row>
    <row r="4" ht="10.5">
      <c r="L4" s="2"/>
    </row>
    <row r="5" spans="4:8" ht="13.5">
      <c r="D5" s="21"/>
      <c r="E5" s="21" t="s">
        <v>11</v>
      </c>
      <c r="F5" s="21"/>
      <c r="G5" s="21"/>
      <c r="H5" s="21"/>
    </row>
    <row r="6" spans="4:8" ht="13.5">
      <c r="D6" s="21" t="s">
        <v>12</v>
      </c>
      <c r="E6" s="21"/>
      <c r="F6" s="21"/>
      <c r="G6" s="21"/>
      <c r="H6" s="21"/>
    </row>
    <row r="7" spans="4:8" ht="13.5">
      <c r="D7" s="21" t="s">
        <v>13</v>
      </c>
      <c r="E7" s="21"/>
      <c r="F7" s="21"/>
      <c r="G7" s="21"/>
      <c r="H7" s="21"/>
    </row>
    <row r="8" spans="4:8" ht="13.5">
      <c r="D8" s="21" t="s">
        <v>14</v>
      </c>
      <c r="E8" s="21"/>
      <c r="F8" s="21"/>
      <c r="G8" s="21"/>
      <c r="H8" s="21"/>
    </row>
    <row r="9" spans="4:8" ht="13.5">
      <c r="D9" s="21" t="s">
        <v>15</v>
      </c>
      <c r="E9" s="21"/>
      <c r="F9" s="21"/>
      <c r="G9" s="21"/>
      <c r="H9" s="21"/>
    </row>
    <row r="10" spans="4:8" ht="13.5">
      <c r="D10" s="21" t="s">
        <v>16</v>
      </c>
      <c r="E10" s="21"/>
      <c r="F10" s="21"/>
      <c r="G10" s="21"/>
      <c r="H10" s="21"/>
    </row>
    <row r="11" spans="4:8" ht="13.5">
      <c r="D11" s="21" t="s">
        <v>17</v>
      </c>
      <c r="E11" s="21"/>
      <c r="F11" s="21"/>
      <c r="G11" s="21"/>
      <c r="H11" s="21"/>
    </row>
    <row r="12" spans="4:8" ht="13.5">
      <c r="D12" s="21" t="s">
        <v>18</v>
      </c>
      <c r="E12" s="21"/>
      <c r="F12" s="21"/>
      <c r="G12" s="21"/>
      <c r="H12" s="21"/>
    </row>
    <row r="13" spans="4:8" ht="13.5">
      <c r="D13" s="21" t="s">
        <v>19</v>
      </c>
      <c r="E13" s="21"/>
      <c r="F13" s="21"/>
      <c r="G13" s="21"/>
      <c r="H13" s="21"/>
    </row>
    <row r="14" spans="4:8" ht="13.5">
      <c r="D14" s="21"/>
      <c r="E14" s="21"/>
      <c r="F14" s="21"/>
      <c r="G14" s="21"/>
      <c r="H14" s="21"/>
    </row>
    <row r="15" spans="4:8" ht="13.5">
      <c r="D15" s="21"/>
      <c r="E15" s="21" t="s">
        <v>20</v>
      </c>
      <c r="F15" s="21"/>
      <c r="G15" s="21"/>
      <c r="H15" s="21"/>
    </row>
    <row r="16" spans="4:8" ht="13.5">
      <c r="D16" s="21" t="s">
        <v>21</v>
      </c>
      <c r="E16" s="21"/>
      <c r="F16" s="21"/>
      <c r="G16" s="21"/>
      <c r="H16" s="21"/>
    </row>
    <row r="17" spans="4:8" ht="13.5">
      <c r="D17" s="21" t="s">
        <v>22</v>
      </c>
      <c r="E17" s="21"/>
      <c r="F17" s="21"/>
      <c r="G17" s="21"/>
      <c r="H17" s="21"/>
    </row>
    <row r="18" spans="4:8" ht="13.5">
      <c r="D18" s="21" t="s">
        <v>23</v>
      </c>
      <c r="E18" s="21"/>
      <c r="F18" s="21"/>
      <c r="G18" s="21"/>
      <c r="H18" s="21"/>
    </row>
    <row r="19" spans="4:8" ht="13.5">
      <c r="D19" s="21" t="s">
        <v>24</v>
      </c>
      <c r="E19" s="21"/>
      <c r="F19" s="21"/>
      <c r="G19" s="21"/>
      <c r="H19" s="21"/>
    </row>
    <row r="20" spans="4:8" ht="13.5">
      <c r="D20" s="21"/>
      <c r="E20" s="21"/>
      <c r="F20" s="21"/>
      <c r="G20" s="21"/>
      <c r="H20" s="21"/>
    </row>
    <row r="21" spans="4:9" ht="13.5">
      <c r="D21" s="21"/>
      <c r="F21" s="2"/>
      <c r="G21" s="3"/>
      <c r="H21" s="26" t="s">
        <v>25</v>
      </c>
      <c r="I21" s="3"/>
    </row>
    <row r="22" spans="4:9" ht="15" thickBot="1">
      <c r="D22" s="21"/>
      <c r="F22" s="2"/>
      <c r="G22" s="3"/>
      <c r="H22" s="26" t="s">
        <v>26</v>
      </c>
      <c r="I22" s="3"/>
    </row>
    <row r="23" spans="4:9" ht="12.75" customHeight="1">
      <c r="D23" s="21"/>
      <c r="E23" s="21"/>
      <c r="G23" s="27"/>
      <c r="H23" s="28"/>
      <c r="I23" s="18" t="s">
        <v>27</v>
      </c>
    </row>
    <row r="24" spans="4:11" ht="12.75" customHeight="1" thickBot="1">
      <c r="D24" s="21"/>
      <c r="E24" s="21"/>
      <c r="G24" s="29"/>
      <c r="H24" s="30" t="s">
        <v>28</v>
      </c>
      <c r="I24" s="31" t="s">
        <v>29</v>
      </c>
      <c r="K24" s="52"/>
    </row>
    <row r="25" spans="4:10" ht="12.75" customHeight="1" thickBot="1">
      <c r="D25" s="21"/>
      <c r="E25" s="21"/>
      <c r="G25" s="48" t="s">
        <v>30</v>
      </c>
      <c r="H25" s="5">
        <v>4</v>
      </c>
      <c r="I25" s="5">
        <f aca="true" t="shared" si="0" ref="I25:I37">($H$38/H25)</f>
        <v>0.5</v>
      </c>
      <c r="J25" s="4"/>
    </row>
    <row r="26" spans="4:10" ht="12.75" customHeight="1" thickBot="1">
      <c r="D26" s="21"/>
      <c r="E26" s="21"/>
      <c r="G26" s="48" t="s">
        <v>31</v>
      </c>
      <c r="H26" s="5">
        <v>3.67</v>
      </c>
      <c r="I26" s="5">
        <f t="shared" si="0"/>
        <v>0.5449591280653951</v>
      </c>
      <c r="J26" s="4"/>
    </row>
    <row r="27" spans="4:10" ht="12.75" customHeight="1" thickBot="1">
      <c r="D27" s="21"/>
      <c r="E27" s="21"/>
      <c r="G27" s="48" t="s">
        <v>32</v>
      </c>
      <c r="H27" s="5">
        <v>3.33</v>
      </c>
      <c r="I27" s="5">
        <f t="shared" si="0"/>
        <v>0.6006006006006006</v>
      </c>
      <c r="J27" s="4"/>
    </row>
    <row r="28" spans="4:10" ht="12.75" customHeight="1" thickBot="1">
      <c r="D28" s="21"/>
      <c r="E28" s="21"/>
      <c r="G28" s="48" t="s">
        <v>33</v>
      </c>
      <c r="H28" s="5">
        <v>3</v>
      </c>
      <c r="I28" s="5">
        <f t="shared" si="0"/>
        <v>0.6666666666666666</v>
      </c>
      <c r="J28" s="4"/>
    </row>
    <row r="29" spans="4:10" ht="12.75" customHeight="1" thickBot="1">
      <c r="D29" s="21"/>
      <c r="E29" s="21"/>
      <c r="G29" s="48" t="s">
        <v>34</v>
      </c>
      <c r="H29" s="5">
        <v>2.67</v>
      </c>
      <c r="I29" s="5">
        <f t="shared" si="0"/>
        <v>0.7490636704119851</v>
      </c>
      <c r="J29" s="4"/>
    </row>
    <row r="30" spans="4:10" ht="12.75" customHeight="1" thickBot="1">
      <c r="D30" s="21"/>
      <c r="E30" s="21"/>
      <c r="G30" s="48" t="s">
        <v>35</v>
      </c>
      <c r="H30" s="5">
        <v>2.33</v>
      </c>
      <c r="I30" s="5">
        <f t="shared" si="0"/>
        <v>0.8583690987124464</v>
      </c>
      <c r="J30" s="4"/>
    </row>
    <row r="31" spans="4:10" ht="12.75" customHeight="1" thickBot="1">
      <c r="D31" s="21"/>
      <c r="E31" s="21"/>
      <c r="G31" s="48" t="s">
        <v>36</v>
      </c>
      <c r="H31" s="5">
        <v>2</v>
      </c>
      <c r="I31" s="5">
        <f t="shared" si="0"/>
        <v>1</v>
      </c>
      <c r="J31" s="4"/>
    </row>
    <row r="32" spans="4:10" ht="12.75" customHeight="1" thickBot="1">
      <c r="D32" s="21"/>
      <c r="E32" s="21"/>
      <c r="G32" s="48" t="s">
        <v>37</v>
      </c>
      <c r="H32" s="5">
        <v>1.67</v>
      </c>
      <c r="I32" s="5">
        <f t="shared" si="0"/>
        <v>1.1976047904191618</v>
      </c>
      <c r="J32" s="4"/>
    </row>
    <row r="33" spans="4:10" ht="12.75" customHeight="1" thickBot="1">
      <c r="D33" s="21"/>
      <c r="E33" s="21"/>
      <c r="G33" s="48" t="s">
        <v>38</v>
      </c>
      <c r="H33" s="5">
        <v>1.33</v>
      </c>
      <c r="I33" s="5">
        <f t="shared" si="0"/>
        <v>1.5037593984962405</v>
      </c>
      <c r="J33" s="4"/>
    </row>
    <row r="34" spans="4:10" ht="12.75" customHeight="1" thickBot="1">
      <c r="D34" s="21"/>
      <c r="E34" s="21"/>
      <c r="G34" s="48" t="s">
        <v>39</v>
      </c>
      <c r="H34" s="5">
        <v>1</v>
      </c>
      <c r="I34" s="5">
        <f t="shared" si="0"/>
        <v>2</v>
      </c>
      <c r="J34" s="4"/>
    </row>
    <row r="35" spans="4:10" ht="12.75" customHeight="1" thickBot="1">
      <c r="D35" s="21"/>
      <c r="E35" s="21"/>
      <c r="G35" s="48" t="s">
        <v>40</v>
      </c>
      <c r="H35" s="19">
        <v>0.67</v>
      </c>
      <c r="I35" s="5">
        <f t="shared" si="0"/>
        <v>2.9850746268656714</v>
      </c>
      <c r="J35" s="4"/>
    </row>
    <row r="36" spans="4:10" ht="12.75" customHeight="1" thickBot="1">
      <c r="D36" s="21"/>
      <c r="E36" s="21"/>
      <c r="G36" s="48" t="s">
        <v>41</v>
      </c>
      <c r="H36" s="19">
        <v>0.33</v>
      </c>
      <c r="I36" s="5">
        <f t="shared" si="0"/>
        <v>6.0606060606060606</v>
      </c>
      <c r="J36" s="4"/>
    </row>
    <row r="37" spans="4:10" ht="12.75" customHeight="1" thickBot="1">
      <c r="D37" s="21"/>
      <c r="E37" s="21"/>
      <c r="G37" s="48" t="s">
        <v>42</v>
      </c>
      <c r="H37" s="5">
        <v>0.06</v>
      </c>
      <c r="I37" s="5">
        <f t="shared" si="0"/>
        <v>33.333333333333336</v>
      </c>
      <c r="J37" s="4"/>
    </row>
    <row r="38" spans="4:9" ht="12.75" customHeight="1" thickBot="1">
      <c r="D38" s="21"/>
      <c r="E38" s="21"/>
      <c r="G38" s="47" t="s">
        <v>43</v>
      </c>
      <c r="H38" s="34">
        <f>ROUND(2,AVERAGE(H25:H37))</f>
        <v>2</v>
      </c>
      <c r="I38" s="34">
        <f>AVERAGE(I25:I37)</f>
        <v>4.000002874936736</v>
      </c>
    </row>
    <row r="39" spans="4:8" ht="13.5">
      <c r="D39" s="21"/>
      <c r="E39" s="21"/>
      <c r="F39" s="21"/>
      <c r="G39" s="21"/>
      <c r="H39" s="21"/>
    </row>
    <row r="40" spans="4:8" ht="13.5">
      <c r="D40" s="21"/>
      <c r="E40" s="21" t="s">
        <v>44</v>
      </c>
      <c r="F40" s="21"/>
      <c r="G40" s="21"/>
      <c r="H40" s="21"/>
    </row>
    <row r="41" spans="4:8" ht="13.5">
      <c r="D41" s="21" t="s">
        <v>45</v>
      </c>
      <c r="E41" s="21"/>
      <c r="F41" s="21"/>
      <c r="G41" s="21"/>
      <c r="H41" s="21"/>
    </row>
    <row r="42" spans="4:8" ht="13.5">
      <c r="D42" s="21" t="s">
        <v>46</v>
      </c>
      <c r="E42" s="21"/>
      <c r="F42" s="21"/>
      <c r="G42" s="21"/>
      <c r="H42" s="21"/>
    </row>
    <row r="43" spans="4:8" ht="13.5">
      <c r="D43" s="21" t="s">
        <v>47</v>
      </c>
      <c r="E43" s="21"/>
      <c r="F43" s="21"/>
      <c r="G43" s="21"/>
      <c r="H43" s="21"/>
    </row>
    <row r="44" spans="4:8" ht="13.5">
      <c r="D44" s="21" t="s">
        <v>48</v>
      </c>
      <c r="E44" s="21"/>
      <c r="F44" s="21"/>
      <c r="G44" s="21"/>
      <c r="H44" s="21"/>
    </row>
    <row r="45" spans="4:8" ht="13.5">
      <c r="D45" s="21" t="s">
        <v>49</v>
      </c>
      <c r="E45" s="21"/>
      <c r="F45" s="21"/>
      <c r="G45" s="21"/>
      <c r="H45" s="21"/>
    </row>
    <row r="46" spans="5:8" ht="13.5">
      <c r="E46" s="21"/>
      <c r="F46" s="21"/>
      <c r="G46" s="21"/>
      <c r="H46" s="21"/>
    </row>
    <row r="47" spans="1:8" ht="13.5">
      <c r="A47" s="4">
        <f>H25</f>
        <v>4</v>
      </c>
      <c r="B47" s="4">
        <f>I25</f>
        <v>0.5</v>
      </c>
      <c r="C47" s="4"/>
      <c r="D47" s="22"/>
      <c r="E47" s="21"/>
      <c r="F47" s="21"/>
      <c r="G47" s="21"/>
      <c r="H47" s="38" t="s">
        <v>50</v>
      </c>
    </row>
    <row r="48" spans="1:8" ht="13.5">
      <c r="A48" s="4"/>
      <c r="B48" s="4"/>
      <c r="C48" s="4"/>
      <c r="D48" s="22"/>
      <c r="E48" s="21"/>
      <c r="F48" s="21"/>
      <c r="G48" s="21"/>
      <c r="H48" s="20" t="s">
        <v>51</v>
      </c>
    </row>
    <row r="49" spans="1:8" ht="15" thickBot="1">
      <c r="A49" s="4"/>
      <c r="B49" s="4"/>
      <c r="C49" s="4"/>
      <c r="D49" s="22"/>
      <c r="E49" s="21"/>
      <c r="F49" s="21"/>
      <c r="G49" s="21"/>
      <c r="H49" s="46" t="s">
        <v>52</v>
      </c>
    </row>
    <row r="50" spans="1:11" ht="12.75" customHeight="1">
      <c r="A50" s="4">
        <f aca="true" t="shared" si="1" ref="A50:A58">H26</f>
        <v>3.67</v>
      </c>
      <c r="B50" s="4">
        <f aca="true" t="shared" si="2" ref="B50:B58">I26</f>
        <v>0.5449591280653951</v>
      </c>
      <c r="C50" s="4"/>
      <c r="D50" s="4"/>
      <c r="E50" s="4"/>
      <c r="F50" s="27"/>
      <c r="G50" s="28"/>
      <c r="H50" s="18" t="s">
        <v>53</v>
      </c>
      <c r="I50" s="33"/>
      <c r="J50" s="33"/>
      <c r="K50" s="18" t="s">
        <v>54</v>
      </c>
    </row>
    <row r="51" spans="1:11" ht="12.75" customHeight="1" thickBot="1">
      <c r="A51" s="4">
        <f t="shared" si="1"/>
        <v>3.33</v>
      </c>
      <c r="B51" s="4">
        <f t="shared" si="2"/>
        <v>0.6006006006006006</v>
      </c>
      <c r="C51" s="4"/>
      <c r="D51" s="4"/>
      <c r="E51" s="4"/>
      <c r="F51" s="29"/>
      <c r="G51" s="30" t="s">
        <v>55</v>
      </c>
      <c r="H51" s="32" t="s">
        <v>56</v>
      </c>
      <c r="I51" s="32" t="s">
        <v>57</v>
      </c>
      <c r="J51" s="32" t="s">
        <v>58</v>
      </c>
      <c r="K51" s="32" t="s">
        <v>56</v>
      </c>
    </row>
    <row r="52" spans="1:11" ht="12.75" customHeight="1">
      <c r="A52" s="4">
        <f t="shared" si="1"/>
        <v>3</v>
      </c>
      <c r="B52" s="4">
        <f t="shared" si="2"/>
        <v>0.6666666666666666</v>
      </c>
      <c r="C52" s="4"/>
      <c r="D52" s="4"/>
      <c r="E52" s="4"/>
      <c r="F52" s="15"/>
      <c r="G52" s="35" t="s">
        <v>30</v>
      </c>
      <c r="H52" s="6">
        <v>1.95</v>
      </c>
      <c r="I52" s="6">
        <v>3.67</v>
      </c>
      <c r="J52" s="6">
        <f aca="true" t="shared" si="3" ref="J52:J62">VLOOKUP(I52,$A$47:$B$64,2,0)</f>
        <v>0.5449591280653951</v>
      </c>
      <c r="K52" s="12">
        <f aca="true" t="shared" si="4" ref="K52:K62">H52/J52</f>
        <v>3.5782499999999997</v>
      </c>
    </row>
    <row r="53" spans="1:11" ht="12.75" customHeight="1">
      <c r="A53" s="4">
        <f t="shared" si="1"/>
        <v>2.67</v>
      </c>
      <c r="B53" s="4">
        <f t="shared" si="2"/>
        <v>0.7490636704119851</v>
      </c>
      <c r="C53" s="4"/>
      <c r="D53" s="4"/>
      <c r="E53" s="4"/>
      <c r="F53" s="16"/>
      <c r="G53" s="36" t="s">
        <v>33</v>
      </c>
      <c r="H53" s="7">
        <v>2.15</v>
      </c>
      <c r="I53" s="7">
        <v>3.67</v>
      </c>
      <c r="J53" s="7">
        <f t="shared" si="3"/>
        <v>0.5449591280653951</v>
      </c>
      <c r="K53" s="13">
        <f t="shared" si="4"/>
        <v>3.9452499999999993</v>
      </c>
    </row>
    <row r="54" spans="1:11" ht="12.75" customHeight="1">
      <c r="A54" s="4">
        <f t="shared" si="1"/>
        <v>2.33</v>
      </c>
      <c r="B54" s="4">
        <f t="shared" si="2"/>
        <v>0.8583690987124464</v>
      </c>
      <c r="C54" s="4"/>
      <c r="D54" s="4"/>
      <c r="E54" s="4"/>
      <c r="F54" s="16"/>
      <c r="G54" s="36" t="s">
        <v>36</v>
      </c>
      <c r="H54" s="7">
        <v>2.3</v>
      </c>
      <c r="I54" s="7">
        <v>3.33</v>
      </c>
      <c r="J54" s="7">
        <f t="shared" si="3"/>
        <v>0.6006006006006006</v>
      </c>
      <c r="K54" s="13">
        <f t="shared" si="4"/>
        <v>3.8294999999999995</v>
      </c>
    </row>
    <row r="55" spans="1:11" ht="12.75" customHeight="1">
      <c r="A55" s="4">
        <f t="shared" si="1"/>
        <v>2</v>
      </c>
      <c r="B55" s="4">
        <f t="shared" si="2"/>
        <v>1</v>
      </c>
      <c r="C55" s="4"/>
      <c r="D55" s="4"/>
      <c r="E55" s="4"/>
      <c r="F55" s="16"/>
      <c r="G55" s="36" t="s">
        <v>39</v>
      </c>
      <c r="H55" s="7">
        <v>2.35</v>
      </c>
      <c r="I55" s="7">
        <v>3.33</v>
      </c>
      <c r="J55" s="7">
        <f t="shared" si="3"/>
        <v>0.6006006006006006</v>
      </c>
      <c r="K55" s="13">
        <f t="shared" si="4"/>
        <v>3.91275</v>
      </c>
    </row>
    <row r="56" spans="1:11" ht="12.75" customHeight="1">
      <c r="A56" s="4">
        <f t="shared" si="1"/>
        <v>1.67</v>
      </c>
      <c r="B56" s="4">
        <f t="shared" si="2"/>
        <v>1.1976047904191618</v>
      </c>
      <c r="C56" s="4"/>
      <c r="D56" s="4"/>
      <c r="E56" s="4"/>
      <c r="F56" s="16"/>
      <c r="G56" s="36" t="s">
        <v>59</v>
      </c>
      <c r="H56" s="7">
        <v>2.4</v>
      </c>
      <c r="I56" s="7">
        <v>3</v>
      </c>
      <c r="J56" s="7">
        <f t="shared" si="3"/>
        <v>0.6666666666666666</v>
      </c>
      <c r="K56" s="13">
        <f t="shared" si="4"/>
        <v>3.6</v>
      </c>
    </row>
    <row r="57" spans="1:11" ht="12.75" customHeight="1">
      <c r="A57" s="4">
        <f t="shared" si="1"/>
        <v>1.33</v>
      </c>
      <c r="B57" s="4">
        <f t="shared" si="2"/>
        <v>1.5037593984962405</v>
      </c>
      <c r="C57" s="4"/>
      <c r="D57" s="4"/>
      <c r="E57" s="4"/>
      <c r="F57" s="16"/>
      <c r="G57" s="36" t="s">
        <v>42</v>
      </c>
      <c r="H57" s="7">
        <v>2.45</v>
      </c>
      <c r="I57" s="7">
        <v>2</v>
      </c>
      <c r="J57" s="7">
        <f t="shared" si="3"/>
        <v>1</v>
      </c>
      <c r="K57" s="13">
        <f t="shared" si="4"/>
        <v>2.45</v>
      </c>
    </row>
    <row r="58" spans="1:11" ht="12.75" customHeight="1">
      <c r="A58" s="4">
        <f t="shared" si="1"/>
        <v>1</v>
      </c>
      <c r="B58" s="4">
        <f t="shared" si="2"/>
        <v>2</v>
      </c>
      <c r="C58" s="4"/>
      <c r="D58" s="4"/>
      <c r="E58" s="4"/>
      <c r="F58" s="16"/>
      <c r="G58" s="36" t="s">
        <v>60</v>
      </c>
      <c r="H58" s="7">
        <v>2.6</v>
      </c>
      <c r="I58" s="7">
        <v>2</v>
      </c>
      <c r="J58" s="7">
        <f t="shared" si="3"/>
        <v>1</v>
      </c>
      <c r="K58" s="13">
        <f t="shared" si="4"/>
        <v>2.6</v>
      </c>
    </row>
    <row r="59" spans="1:11" ht="12.75" customHeight="1">
      <c r="A59" s="4"/>
      <c r="B59" s="4"/>
      <c r="C59" s="4"/>
      <c r="D59" s="4"/>
      <c r="E59" s="4"/>
      <c r="F59" s="16"/>
      <c r="G59" s="36" t="s">
        <v>61</v>
      </c>
      <c r="H59" s="7">
        <v>2.8</v>
      </c>
      <c r="I59" s="7">
        <v>2</v>
      </c>
      <c r="J59" s="7">
        <f t="shared" si="3"/>
        <v>1</v>
      </c>
      <c r="K59" s="13">
        <f t="shared" si="4"/>
        <v>2.8</v>
      </c>
    </row>
    <row r="60" spans="1:11" ht="12.75" customHeight="1">
      <c r="A60" s="4"/>
      <c r="B60" s="4"/>
      <c r="C60" s="4"/>
      <c r="D60" s="4"/>
      <c r="E60" s="4"/>
      <c r="F60" s="16"/>
      <c r="G60" s="36" t="s">
        <v>62</v>
      </c>
      <c r="H60" s="7">
        <v>3.1</v>
      </c>
      <c r="I60" s="7">
        <v>1.67</v>
      </c>
      <c r="J60" s="7">
        <f t="shared" si="3"/>
        <v>1.1976047904191618</v>
      </c>
      <c r="K60" s="13">
        <f t="shared" si="4"/>
        <v>2.5885</v>
      </c>
    </row>
    <row r="61" spans="1:11" ht="12.75" customHeight="1">
      <c r="A61" s="4"/>
      <c r="B61" s="4"/>
      <c r="C61" s="4"/>
      <c r="D61" s="4"/>
      <c r="E61" s="4"/>
      <c r="F61" s="16"/>
      <c r="G61" s="36" t="s">
        <v>63</v>
      </c>
      <c r="H61" s="7">
        <v>3.2</v>
      </c>
      <c r="I61" s="7">
        <v>1.67</v>
      </c>
      <c r="J61" s="7">
        <f t="shared" si="3"/>
        <v>1.1976047904191618</v>
      </c>
      <c r="K61" s="13">
        <f t="shared" si="4"/>
        <v>2.6719999999999997</v>
      </c>
    </row>
    <row r="62" spans="1:11" ht="12.75" customHeight="1" thickBot="1">
      <c r="A62" s="4">
        <f aca="true" t="shared" si="5" ref="A62:B64">H35</f>
        <v>0.67</v>
      </c>
      <c r="B62" s="4">
        <f t="shared" si="5"/>
        <v>2.9850746268656714</v>
      </c>
      <c r="C62" s="4"/>
      <c r="D62" s="4"/>
      <c r="E62" s="4"/>
      <c r="F62" s="17"/>
      <c r="G62" s="37" t="s">
        <v>64</v>
      </c>
      <c r="H62" s="8">
        <v>3.5</v>
      </c>
      <c r="I62" s="8">
        <v>1.33</v>
      </c>
      <c r="J62" s="8">
        <f t="shared" si="3"/>
        <v>1.5037593984962405</v>
      </c>
      <c r="K62" s="14">
        <f t="shared" si="4"/>
        <v>2.3275</v>
      </c>
    </row>
    <row r="63" spans="1:11" ht="12.75" customHeight="1" thickBot="1">
      <c r="A63" s="4">
        <f t="shared" si="5"/>
        <v>0.33</v>
      </c>
      <c r="B63" s="4">
        <f t="shared" si="5"/>
        <v>6.0606060606060606</v>
      </c>
      <c r="C63" s="4"/>
      <c r="D63" s="4"/>
      <c r="E63" s="4"/>
      <c r="F63" s="9"/>
      <c r="G63" s="10" t="s">
        <v>65</v>
      </c>
      <c r="H63" s="1">
        <f>AVERAGE(H52:H62)</f>
        <v>2.6181818181818186</v>
      </c>
      <c r="I63" s="1">
        <f>AVERAGE(I52:I62)</f>
        <v>2.5154545454545456</v>
      </c>
      <c r="J63" s="1">
        <f>AVERAGE(J52:J62)</f>
        <v>0.8960686457575657</v>
      </c>
      <c r="K63" s="11">
        <f>AVERAGE(K52:K62)</f>
        <v>3.1185227272727274</v>
      </c>
    </row>
    <row r="64" spans="1:11" ht="12.75" customHeight="1" thickBot="1">
      <c r="A64" s="4">
        <f t="shared" si="5"/>
        <v>0.06</v>
      </c>
      <c r="B64" s="4">
        <f t="shared" si="5"/>
        <v>33.333333333333336</v>
      </c>
      <c r="C64" s="4"/>
      <c r="D64" s="4"/>
      <c r="E64" s="4"/>
      <c r="F64" s="9"/>
      <c r="G64" s="10" t="s">
        <v>66</v>
      </c>
      <c r="H64" s="1">
        <f>STDEV(H52:H62)</f>
        <v>0.4792038852475629</v>
      </c>
      <c r="I64" s="1">
        <f>STDEV(I52:I62)</f>
        <v>0.8865479528639568</v>
      </c>
      <c r="J64" s="1">
        <f>STDEV(J52:J62)</f>
        <v>0.3251653593911088</v>
      </c>
      <c r="K64" s="1">
        <f>STDEV(K52:K62)</f>
        <v>0.6470086500054046</v>
      </c>
    </row>
    <row r="65" spans="4:11" ht="12.75" customHeight="1" thickBot="1">
      <c r="D65" s="4"/>
      <c r="E65" s="4"/>
      <c r="F65" s="9"/>
      <c r="G65" s="10" t="s">
        <v>67</v>
      </c>
      <c r="H65" s="1">
        <f>H64/H63</f>
        <v>0.1830292617264997</v>
      </c>
      <c r="I65" s="1">
        <f>I64/I63</f>
        <v>0.3524404583123789</v>
      </c>
      <c r="J65" s="1">
        <f>J64/J63</f>
        <v>0.3628799656483945</v>
      </c>
      <c r="K65" s="11">
        <f>K64/K63</f>
        <v>0.20747280253789893</v>
      </c>
    </row>
    <row r="66" spans="4:11" ht="12" thickBot="1">
      <c r="D66" s="4"/>
      <c r="E66" s="23"/>
      <c r="F66" s="24"/>
      <c r="G66" s="24"/>
      <c r="H66" s="50" t="s">
        <v>68</v>
      </c>
      <c r="I66" s="51">
        <f>CORREL(H52:H62,I52:I62)</f>
        <v>-0.9033085372651465</v>
      </c>
      <c r="J66" s="25"/>
      <c r="K66" s="25"/>
    </row>
    <row r="67" spans="4:10" ht="12" thickBot="1">
      <c r="D67" s="4"/>
      <c r="E67" s="23"/>
      <c r="F67" s="24"/>
      <c r="G67" s="25"/>
      <c r="H67" s="50" t="s">
        <v>69</v>
      </c>
      <c r="I67" s="59">
        <f>CORREL(I52:I62,K52:K62)</f>
        <v>0.9560640755971909</v>
      </c>
      <c r="J67" s="25"/>
    </row>
    <row r="68" spans="4:10" ht="10.5">
      <c r="D68" s="4"/>
      <c r="E68" s="23"/>
      <c r="F68" s="24"/>
      <c r="G68" s="25"/>
      <c r="H68" s="50"/>
      <c r="I68" s="49"/>
      <c r="J68" s="25"/>
    </row>
    <row r="69" spans="4:10" s="21" customFormat="1" ht="13.5">
      <c r="D69" s="22"/>
      <c r="E69" s="41" t="s">
        <v>70</v>
      </c>
      <c r="F69" s="54"/>
      <c r="G69" s="57"/>
      <c r="H69" s="57"/>
      <c r="I69" s="57"/>
      <c r="J69" s="57"/>
    </row>
    <row r="70" spans="4:10" s="21" customFormat="1" ht="13.5">
      <c r="D70" s="42" t="s">
        <v>71</v>
      </c>
      <c r="E70" s="41"/>
      <c r="F70" s="54"/>
      <c r="G70" s="57"/>
      <c r="H70" s="57"/>
      <c r="I70" s="57"/>
      <c r="J70" s="57"/>
    </row>
    <row r="71" spans="4:10" s="21" customFormat="1" ht="13.5">
      <c r="D71" s="42" t="s">
        <v>72</v>
      </c>
      <c r="E71" s="41"/>
      <c r="F71" s="54"/>
      <c r="G71" s="57"/>
      <c r="H71" s="57"/>
      <c r="I71" s="57"/>
      <c r="J71" s="57"/>
    </row>
    <row r="72" spans="4:10" ht="10.5">
      <c r="D72" s="4"/>
      <c r="E72" s="23"/>
      <c r="F72" s="24"/>
      <c r="G72" s="25"/>
      <c r="H72" s="25"/>
      <c r="I72" s="25"/>
      <c r="J72" s="25"/>
    </row>
    <row r="73" spans="4:11" ht="13.5">
      <c r="D73" s="4"/>
      <c r="E73" s="23"/>
      <c r="F73" s="55" t="s">
        <v>73</v>
      </c>
      <c r="G73" s="25"/>
      <c r="H73" s="25"/>
      <c r="I73" s="25"/>
      <c r="J73" s="25"/>
      <c r="K73" s="53" t="s">
        <v>74</v>
      </c>
    </row>
    <row r="74" spans="4:12" ht="12" thickBot="1">
      <c r="D74" s="4"/>
      <c r="E74" s="23"/>
      <c r="F74" s="24"/>
      <c r="G74" s="25"/>
      <c r="H74" s="25"/>
      <c r="I74" s="25"/>
      <c r="J74" s="30" t="s">
        <v>55</v>
      </c>
      <c r="K74" s="32" t="s">
        <v>56</v>
      </c>
      <c r="L74" s="32" t="s">
        <v>57</v>
      </c>
    </row>
    <row r="75" spans="4:12" ht="12" thickBot="1">
      <c r="D75" s="4"/>
      <c r="E75" s="23"/>
      <c r="F75" s="24"/>
      <c r="G75" s="25"/>
      <c r="H75" s="25"/>
      <c r="I75" s="25"/>
      <c r="J75" s="35" t="s">
        <v>30</v>
      </c>
      <c r="K75" s="6">
        <f aca="true" t="shared" si="6" ref="K75:K85">K52</f>
        <v>3.5782499999999997</v>
      </c>
      <c r="L75" s="6">
        <f aca="true" t="shared" si="7" ref="L75:L85">I52</f>
        <v>3.67</v>
      </c>
    </row>
    <row r="76" spans="4:12" ht="12" thickBot="1">
      <c r="D76" s="4"/>
      <c r="E76" s="23"/>
      <c r="F76" s="24"/>
      <c r="G76" s="25"/>
      <c r="H76" s="25"/>
      <c r="I76" s="25"/>
      <c r="J76" s="36" t="s">
        <v>33</v>
      </c>
      <c r="K76" s="6">
        <f t="shared" si="6"/>
        <v>3.9452499999999993</v>
      </c>
      <c r="L76" s="6">
        <f t="shared" si="7"/>
        <v>3.67</v>
      </c>
    </row>
    <row r="77" spans="4:12" ht="12" thickBot="1">
      <c r="D77" s="4"/>
      <c r="E77" s="23"/>
      <c r="F77" s="24"/>
      <c r="G77" s="25"/>
      <c r="H77" s="25"/>
      <c r="I77" s="25"/>
      <c r="J77" s="36" t="s">
        <v>36</v>
      </c>
      <c r="K77" s="6">
        <f t="shared" si="6"/>
        <v>3.8294999999999995</v>
      </c>
      <c r="L77" s="6">
        <f t="shared" si="7"/>
        <v>3.33</v>
      </c>
    </row>
    <row r="78" spans="4:12" ht="12" thickBot="1">
      <c r="D78" s="4"/>
      <c r="E78" s="23"/>
      <c r="F78" s="24"/>
      <c r="G78" s="25"/>
      <c r="H78" s="25"/>
      <c r="I78" s="25"/>
      <c r="J78" s="36" t="s">
        <v>39</v>
      </c>
      <c r="K78" s="6">
        <f t="shared" si="6"/>
        <v>3.91275</v>
      </c>
      <c r="L78" s="6">
        <f t="shared" si="7"/>
        <v>3.33</v>
      </c>
    </row>
    <row r="79" spans="4:12" ht="12" thickBot="1">
      <c r="D79" s="4"/>
      <c r="E79" s="23"/>
      <c r="F79" s="24"/>
      <c r="G79" s="25"/>
      <c r="H79" s="25"/>
      <c r="I79" s="25"/>
      <c r="J79" s="36" t="s">
        <v>59</v>
      </c>
      <c r="K79" s="6">
        <f t="shared" si="6"/>
        <v>3.6</v>
      </c>
      <c r="L79" s="6">
        <f t="shared" si="7"/>
        <v>3</v>
      </c>
    </row>
    <row r="80" spans="4:12" ht="12" thickBot="1">
      <c r="D80" s="4"/>
      <c r="E80" s="23"/>
      <c r="F80" s="24"/>
      <c r="G80" s="25"/>
      <c r="H80" s="25"/>
      <c r="I80" s="25"/>
      <c r="J80" s="36" t="s">
        <v>42</v>
      </c>
      <c r="K80" s="6">
        <f t="shared" si="6"/>
        <v>2.45</v>
      </c>
      <c r="L80" s="6">
        <f t="shared" si="7"/>
        <v>2</v>
      </c>
    </row>
    <row r="81" spans="4:12" ht="12" thickBot="1">
      <c r="D81" s="4"/>
      <c r="E81" s="23"/>
      <c r="F81" s="24"/>
      <c r="G81" s="25"/>
      <c r="H81" s="25"/>
      <c r="I81" s="25"/>
      <c r="J81" s="36" t="s">
        <v>60</v>
      </c>
      <c r="K81" s="6">
        <f t="shared" si="6"/>
        <v>2.6</v>
      </c>
      <c r="L81" s="6">
        <f t="shared" si="7"/>
        <v>2</v>
      </c>
    </row>
    <row r="82" spans="4:12" ht="12" thickBot="1">
      <c r="D82" s="4"/>
      <c r="E82" s="23"/>
      <c r="F82" s="24"/>
      <c r="G82" s="25"/>
      <c r="H82" s="25"/>
      <c r="I82" s="25"/>
      <c r="J82" s="36" t="s">
        <v>61</v>
      </c>
      <c r="K82" s="6">
        <f t="shared" si="6"/>
        <v>2.8</v>
      </c>
      <c r="L82" s="6">
        <f t="shared" si="7"/>
        <v>2</v>
      </c>
    </row>
    <row r="83" spans="4:12" ht="12" thickBot="1">
      <c r="D83" s="4"/>
      <c r="E83" s="23"/>
      <c r="F83" s="24"/>
      <c r="G83" s="25"/>
      <c r="H83" s="25"/>
      <c r="I83" s="25"/>
      <c r="J83" s="36" t="s">
        <v>62</v>
      </c>
      <c r="K83" s="6">
        <f t="shared" si="6"/>
        <v>2.5885</v>
      </c>
      <c r="L83" s="6">
        <f t="shared" si="7"/>
        <v>1.67</v>
      </c>
    </row>
    <row r="84" spans="4:12" ht="12" thickBot="1">
      <c r="D84" s="4"/>
      <c r="E84" s="23"/>
      <c r="F84" s="24"/>
      <c r="G84" s="25"/>
      <c r="H84" s="25"/>
      <c r="I84" s="25"/>
      <c r="J84" s="36" t="s">
        <v>63</v>
      </c>
      <c r="K84" s="6">
        <f t="shared" si="6"/>
        <v>2.6719999999999997</v>
      </c>
      <c r="L84" s="6">
        <f t="shared" si="7"/>
        <v>1.67</v>
      </c>
    </row>
    <row r="85" spans="4:12" ht="12" thickBot="1">
      <c r="D85" s="4"/>
      <c r="E85" s="23"/>
      <c r="F85" s="24"/>
      <c r="G85" s="25"/>
      <c r="H85" s="25"/>
      <c r="I85" s="25"/>
      <c r="J85" s="37" t="s">
        <v>64</v>
      </c>
      <c r="K85" s="6">
        <f t="shared" si="6"/>
        <v>2.3275</v>
      </c>
      <c r="L85" s="6">
        <f t="shared" si="7"/>
        <v>1.33</v>
      </c>
    </row>
    <row r="86" spans="4:10" ht="10.5">
      <c r="D86" s="4"/>
      <c r="E86" s="23"/>
      <c r="F86" s="24"/>
      <c r="G86" s="25"/>
      <c r="H86" s="25"/>
      <c r="I86" s="25"/>
      <c r="J86" s="25"/>
    </row>
    <row r="87" spans="4:10" ht="10.5">
      <c r="D87" s="4"/>
      <c r="E87" s="23"/>
      <c r="F87" s="24"/>
      <c r="G87" s="25"/>
      <c r="H87" s="25"/>
      <c r="I87" s="25"/>
      <c r="J87" s="25"/>
    </row>
    <row r="88" spans="4:10" ht="10.5">
      <c r="D88" s="4"/>
      <c r="E88" s="23"/>
      <c r="F88" s="24"/>
      <c r="G88" s="25"/>
      <c r="H88" s="25"/>
      <c r="I88" s="25"/>
      <c r="J88" s="25"/>
    </row>
    <row r="89" spans="4:10" ht="10.5">
      <c r="D89" s="4"/>
      <c r="E89" s="23"/>
      <c r="F89" s="24"/>
      <c r="G89" s="25"/>
      <c r="H89" s="25"/>
      <c r="I89" s="25"/>
      <c r="J89" s="25"/>
    </row>
    <row r="90" spans="4:10" ht="10.5">
      <c r="D90" s="4"/>
      <c r="E90" s="23"/>
      <c r="F90" s="24"/>
      <c r="G90" s="25"/>
      <c r="H90" s="25"/>
      <c r="I90" s="25"/>
      <c r="J90" s="25"/>
    </row>
    <row r="91" spans="4:10" ht="10.5">
      <c r="D91" s="4"/>
      <c r="E91" s="23"/>
      <c r="F91" s="24"/>
      <c r="G91" s="25"/>
      <c r="H91" s="25"/>
      <c r="I91" s="25"/>
      <c r="J91" s="25"/>
    </row>
    <row r="92" spans="4:10" ht="10.5">
      <c r="D92" s="4"/>
      <c r="E92" s="23"/>
      <c r="F92" s="24"/>
      <c r="G92" s="25"/>
      <c r="H92" s="25"/>
      <c r="I92" s="25"/>
      <c r="J92" s="25"/>
    </row>
    <row r="93" spans="4:10" s="21" customFormat="1" ht="13.5">
      <c r="D93" s="22"/>
      <c r="E93" s="41" t="s">
        <v>75</v>
      </c>
      <c r="F93" s="54"/>
      <c r="G93" s="57"/>
      <c r="H93" s="57"/>
      <c r="I93" s="57"/>
      <c r="J93" s="57"/>
    </row>
    <row r="94" spans="4:10" s="21" customFormat="1" ht="13.5">
      <c r="D94" s="42" t="s">
        <v>76</v>
      </c>
      <c r="E94" s="41"/>
      <c r="F94" s="54"/>
      <c r="G94" s="57"/>
      <c r="H94" s="57"/>
      <c r="I94" s="57"/>
      <c r="J94" s="57"/>
    </row>
    <row r="95" spans="4:10" s="21" customFormat="1" ht="13.5">
      <c r="D95" s="42" t="s">
        <v>77</v>
      </c>
      <c r="E95" s="41"/>
      <c r="F95" s="54"/>
      <c r="G95" s="57"/>
      <c r="H95" s="57"/>
      <c r="I95" s="57"/>
      <c r="J95" s="57"/>
    </row>
    <row r="96" spans="4:10" s="21" customFormat="1" ht="13.5">
      <c r="D96" s="42" t="s">
        <v>78</v>
      </c>
      <c r="E96" s="41"/>
      <c r="F96" s="54"/>
      <c r="G96" s="57"/>
      <c r="H96" s="57"/>
      <c r="I96" s="57"/>
      <c r="J96" s="57"/>
    </row>
    <row r="97" spans="4:10" s="21" customFormat="1" ht="13.5">
      <c r="D97" s="42" t="s">
        <v>79</v>
      </c>
      <c r="E97" s="41"/>
      <c r="F97" s="54"/>
      <c r="G97" s="57"/>
      <c r="H97" s="57"/>
      <c r="I97" s="57"/>
      <c r="J97" s="57"/>
    </row>
    <row r="98" spans="4:9" ht="13.5">
      <c r="D98" s="4"/>
      <c r="F98" s="21"/>
      <c r="G98" s="21"/>
      <c r="H98" s="21"/>
      <c r="I98" s="20" t="s">
        <v>80</v>
      </c>
    </row>
    <row r="99" spans="4:9" ht="15" thickBot="1">
      <c r="D99" s="4"/>
      <c r="F99" s="21"/>
      <c r="G99" s="21"/>
      <c r="H99" s="21"/>
      <c r="I99" s="20" t="s">
        <v>81</v>
      </c>
    </row>
    <row r="100" spans="4:12" ht="10.5">
      <c r="D100" s="4"/>
      <c r="F100" s="27"/>
      <c r="G100" s="28"/>
      <c r="H100" s="18" t="s">
        <v>53</v>
      </c>
      <c r="I100" s="33"/>
      <c r="J100" s="40" t="s">
        <v>82</v>
      </c>
      <c r="K100" s="18" t="s">
        <v>54</v>
      </c>
      <c r="L100" s="18" t="s">
        <v>83</v>
      </c>
    </row>
    <row r="101" spans="6:12" ht="12" thickBot="1">
      <c r="F101" s="29"/>
      <c r="G101" s="30" t="s">
        <v>55</v>
      </c>
      <c r="H101" s="32" t="s">
        <v>56</v>
      </c>
      <c r="I101" s="32" t="s">
        <v>57</v>
      </c>
      <c r="J101" s="32" t="s">
        <v>58</v>
      </c>
      <c r="K101" s="32" t="s">
        <v>56</v>
      </c>
      <c r="L101" s="58">
        <v>1.245</v>
      </c>
    </row>
    <row r="102" spans="6:11" ht="12.75" customHeight="1">
      <c r="F102" s="15"/>
      <c r="G102" s="35" t="s">
        <v>30</v>
      </c>
      <c r="H102" s="7">
        <f aca="true" t="shared" si="8" ref="H102:I112">H52</f>
        <v>1.95</v>
      </c>
      <c r="I102" s="7">
        <f t="shared" si="8"/>
        <v>3.67</v>
      </c>
      <c r="J102" s="7">
        <f aca="true" t="shared" si="9" ref="J102:J112">(VLOOKUP(I102,$A$47:$B$64,2,0))*($L$101)</f>
        <v>0.678474114441417</v>
      </c>
      <c r="K102" s="13">
        <f>H102/J102</f>
        <v>2.874096385542168</v>
      </c>
    </row>
    <row r="103" spans="6:11" ht="12.75" customHeight="1">
      <c r="F103" s="16"/>
      <c r="G103" s="36" t="s">
        <v>33</v>
      </c>
      <c r="H103" s="7">
        <f t="shared" si="8"/>
        <v>2.15</v>
      </c>
      <c r="I103" s="7">
        <f t="shared" si="8"/>
        <v>3.67</v>
      </c>
      <c r="J103" s="7">
        <f t="shared" si="9"/>
        <v>0.678474114441417</v>
      </c>
      <c r="K103" s="13">
        <f>H103/J103</f>
        <v>3.1688755020080315</v>
      </c>
    </row>
    <row r="104" spans="6:11" ht="12.75" customHeight="1">
      <c r="F104" s="16"/>
      <c r="G104" s="36" t="s">
        <v>36</v>
      </c>
      <c r="H104" s="7">
        <f t="shared" si="8"/>
        <v>2.3</v>
      </c>
      <c r="I104" s="7">
        <f t="shared" si="8"/>
        <v>3.33</v>
      </c>
      <c r="J104" s="7">
        <f t="shared" si="9"/>
        <v>0.7477477477477478</v>
      </c>
      <c r="K104" s="13">
        <f aca="true" t="shared" si="10" ref="K104:K112">H104/J104</f>
        <v>3.075903614457831</v>
      </c>
    </row>
    <row r="105" spans="6:11" ht="12.75" customHeight="1">
      <c r="F105" s="16"/>
      <c r="G105" s="36" t="s">
        <v>39</v>
      </c>
      <c r="H105" s="7">
        <f t="shared" si="8"/>
        <v>2.35</v>
      </c>
      <c r="I105" s="7">
        <f t="shared" si="8"/>
        <v>3.33</v>
      </c>
      <c r="J105" s="7">
        <f t="shared" si="9"/>
        <v>0.7477477477477478</v>
      </c>
      <c r="K105" s="13">
        <f t="shared" si="10"/>
        <v>3.1427710843373493</v>
      </c>
    </row>
    <row r="106" spans="6:11" ht="12.75" customHeight="1">
      <c r="F106" s="16"/>
      <c r="G106" s="36" t="s">
        <v>59</v>
      </c>
      <c r="H106" s="7">
        <f t="shared" si="8"/>
        <v>2.4</v>
      </c>
      <c r="I106" s="7">
        <f t="shared" si="8"/>
        <v>3</v>
      </c>
      <c r="J106" s="7">
        <f t="shared" si="9"/>
        <v>0.8300000000000001</v>
      </c>
      <c r="K106" s="13">
        <f t="shared" si="10"/>
        <v>2.8915662650602405</v>
      </c>
    </row>
    <row r="107" spans="6:11" ht="12.75" customHeight="1">
      <c r="F107" s="16"/>
      <c r="G107" s="36" t="s">
        <v>42</v>
      </c>
      <c r="H107" s="7">
        <f t="shared" si="8"/>
        <v>2.45</v>
      </c>
      <c r="I107" s="7">
        <f t="shared" si="8"/>
        <v>2</v>
      </c>
      <c r="J107" s="7">
        <f t="shared" si="9"/>
        <v>1.245</v>
      </c>
      <c r="K107" s="13">
        <f t="shared" si="10"/>
        <v>1.9678714859437751</v>
      </c>
    </row>
    <row r="108" spans="6:11" ht="12.75" customHeight="1">
      <c r="F108" s="16"/>
      <c r="G108" s="36" t="s">
        <v>60</v>
      </c>
      <c r="H108" s="7">
        <f t="shared" si="8"/>
        <v>2.6</v>
      </c>
      <c r="I108" s="7">
        <f t="shared" si="8"/>
        <v>2</v>
      </c>
      <c r="J108" s="7">
        <f t="shared" si="9"/>
        <v>1.245</v>
      </c>
      <c r="K108" s="13">
        <f t="shared" si="10"/>
        <v>2.0883534136546182</v>
      </c>
    </row>
    <row r="109" spans="6:11" ht="12.75" customHeight="1">
      <c r="F109" s="16"/>
      <c r="G109" s="36" t="s">
        <v>61</v>
      </c>
      <c r="H109" s="7">
        <f t="shared" si="8"/>
        <v>2.8</v>
      </c>
      <c r="I109" s="7">
        <f t="shared" si="8"/>
        <v>2</v>
      </c>
      <c r="J109" s="7">
        <f t="shared" si="9"/>
        <v>1.245</v>
      </c>
      <c r="K109" s="13">
        <f t="shared" si="10"/>
        <v>2.2489959839357425</v>
      </c>
    </row>
    <row r="110" spans="6:11" ht="12.75" customHeight="1">
      <c r="F110" s="16"/>
      <c r="G110" s="36" t="s">
        <v>62</v>
      </c>
      <c r="H110" s="7">
        <f t="shared" si="8"/>
        <v>3.1</v>
      </c>
      <c r="I110" s="7">
        <f t="shared" si="8"/>
        <v>1.67</v>
      </c>
      <c r="J110" s="7">
        <f t="shared" si="9"/>
        <v>1.4910179640718566</v>
      </c>
      <c r="K110" s="13">
        <f t="shared" si="10"/>
        <v>2.0791164658634536</v>
      </c>
    </row>
    <row r="111" spans="6:11" ht="12.75" customHeight="1">
      <c r="F111" s="16"/>
      <c r="G111" s="36" t="s">
        <v>63</v>
      </c>
      <c r="H111" s="7">
        <f t="shared" si="8"/>
        <v>3.2</v>
      </c>
      <c r="I111" s="7">
        <f t="shared" si="8"/>
        <v>1.67</v>
      </c>
      <c r="J111" s="7">
        <f t="shared" si="9"/>
        <v>1.4910179640718566</v>
      </c>
      <c r="K111" s="13">
        <f t="shared" si="10"/>
        <v>2.146184738955823</v>
      </c>
    </row>
    <row r="112" spans="6:11" ht="12.75" customHeight="1" thickBot="1">
      <c r="F112" s="17"/>
      <c r="G112" s="37" t="s">
        <v>64</v>
      </c>
      <c r="H112" s="7">
        <f t="shared" si="8"/>
        <v>3.5</v>
      </c>
      <c r="I112" s="7">
        <f t="shared" si="8"/>
        <v>1.33</v>
      </c>
      <c r="J112" s="7">
        <f t="shared" si="9"/>
        <v>1.8721804511278195</v>
      </c>
      <c r="K112" s="14">
        <f t="shared" si="10"/>
        <v>1.8694779116465865</v>
      </c>
    </row>
    <row r="113" spans="6:11" ht="12.75" customHeight="1" thickBot="1">
      <c r="F113" s="9"/>
      <c r="G113" s="10" t="s">
        <v>65</v>
      </c>
      <c r="H113" s="1">
        <f>AVERAGE(H102:H112)</f>
        <v>2.6181818181818186</v>
      </c>
      <c r="I113" s="1">
        <f>AVERAGE(I102:I112)</f>
        <v>2.5154545454545456</v>
      </c>
      <c r="J113" s="1">
        <f>AVERAGE(J102:J112)</f>
        <v>1.1156054639681694</v>
      </c>
      <c r="K113" s="11">
        <f>AVERAGE(K102:K112)</f>
        <v>2.5048375319459657</v>
      </c>
    </row>
    <row r="114" spans="6:11" ht="12.75" customHeight="1" thickBot="1">
      <c r="F114" s="9"/>
      <c r="G114" s="10" t="s">
        <v>66</v>
      </c>
      <c r="H114" s="1">
        <f>STDEV(H102:H112)</f>
        <v>0.4792038852475629</v>
      </c>
      <c r="I114" s="1">
        <f>STDEV(I102:I112)</f>
        <v>0.8865479528639568</v>
      </c>
      <c r="J114" s="1">
        <f>STDEV(J102:J112)</f>
        <v>0.4048308724419307</v>
      </c>
      <c r="K114" s="1">
        <f>STDEV(K102:K112)</f>
        <v>0.5196856626549435</v>
      </c>
    </row>
    <row r="115" spans="6:11" ht="12.75" customHeight="1" thickBot="1">
      <c r="F115" s="9"/>
      <c r="G115" s="10" t="s">
        <v>67</v>
      </c>
      <c r="H115" s="1">
        <f>H114/H113</f>
        <v>0.1830292617264997</v>
      </c>
      <c r="I115" s="1">
        <f>I114/I113</f>
        <v>0.3524404583123789</v>
      </c>
      <c r="J115" s="1">
        <f>J114/J113</f>
        <v>0.3628799656483947</v>
      </c>
      <c r="K115" s="11">
        <f>K114/K113</f>
        <v>0.20747280253789896</v>
      </c>
    </row>
    <row r="116" spans="4:9" s="21" customFormat="1" ht="15" thickBot="1">
      <c r="D116"/>
      <c r="E116"/>
      <c r="F116"/>
      <c r="H116" s="56" t="s">
        <v>68</v>
      </c>
      <c r="I116" s="51">
        <f>CORREL(H102:H112,I102:I112)</f>
        <v>-0.9033085372651465</v>
      </c>
    </row>
    <row r="117" spans="4:9" s="21" customFormat="1" ht="15" thickBot="1">
      <c r="D117"/>
      <c r="E117"/>
      <c r="F117"/>
      <c r="H117" s="56" t="s">
        <v>84</v>
      </c>
      <c r="I117" s="59">
        <f>CORREL(K102:K112,I102:I112)</f>
        <v>0.9560640755971908</v>
      </c>
    </row>
    <row r="118" spans="4:9" s="21" customFormat="1" ht="13.5">
      <c r="D118"/>
      <c r="E118"/>
      <c r="F118"/>
      <c r="H118" s="56"/>
      <c r="I118" s="49"/>
    </row>
    <row r="119" spans="4:11" ht="13.5">
      <c r="D119" s="21"/>
      <c r="F119" s="20" t="s">
        <v>85</v>
      </c>
      <c r="K119" s="20" t="s">
        <v>86</v>
      </c>
    </row>
    <row r="122" spans="10:12" ht="12" thickBot="1">
      <c r="J122" s="30" t="s">
        <v>55</v>
      </c>
      <c r="K122" s="32" t="s">
        <v>56</v>
      </c>
      <c r="L122" s="32" t="s">
        <v>57</v>
      </c>
    </row>
    <row r="123" spans="10:12" ht="12" thickBot="1">
      <c r="J123" s="43" t="s">
        <v>30</v>
      </c>
      <c r="K123" s="6">
        <f aca="true" t="shared" si="11" ref="K123:K133">K102</f>
        <v>2.874096385542168</v>
      </c>
      <c r="L123" s="6">
        <f aca="true" t="shared" si="12" ref="L123:L133">I102</f>
        <v>3.67</v>
      </c>
    </row>
    <row r="124" spans="10:12" ht="12" thickBot="1">
      <c r="J124" s="44" t="s">
        <v>33</v>
      </c>
      <c r="K124" s="6">
        <f t="shared" si="11"/>
        <v>3.1688755020080315</v>
      </c>
      <c r="L124" s="6">
        <f t="shared" si="12"/>
        <v>3.67</v>
      </c>
    </row>
    <row r="125" spans="10:12" ht="12" thickBot="1">
      <c r="J125" s="44" t="s">
        <v>36</v>
      </c>
      <c r="K125" s="6">
        <f t="shared" si="11"/>
        <v>3.075903614457831</v>
      </c>
      <c r="L125" s="6">
        <f t="shared" si="12"/>
        <v>3.33</v>
      </c>
    </row>
    <row r="126" spans="10:12" ht="12" thickBot="1">
      <c r="J126" s="44" t="s">
        <v>39</v>
      </c>
      <c r="K126" s="6">
        <f t="shared" si="11"/>
        <v>3.1427710843373493</v>
      </c>
      <c r="L126" s="6">
        <f t="shared" si="12"/>
        <v>3.33</v>
      </c>
    </row>
    <row r="127" spans="10:12" ht="12" thickBot="1">
      <c r="J127" s="44" t="s">
        <v>59</v>
      </c>
      <c r="K127" s="6">
        <f t="shared" si="11"/>
        <v>2.8915662650602405</v>
      </c>
      <c r="L127" s="6">
        <f t="shared" si="12"/>
        <v>3</v>
      </c>
    </row>
    <row r="128" spans="10:12" ht="12" thickBot="1">
      <c r="J128" s="44" t="s">
        <v>42</v>
      </c>
      <c r="K128" s="6">
        <f t="shared" si="11"/>
        <v>1.9678714859437751</v>
      </c>
      <c r="L128" s="6">
        <f t="shared" si="12"/>
        <v>2</v>
      </c>
    </row>
    <row r="129" spans="10:12" ht="12" thickBot="1">
      <c r="J129" s="44" t="s">
        <v>60</v>
      </c>
      <c r="K129" s="6">
        <f t="shared" si="11"/>
        <v>2.0883534136546182</v>
      </c>
      <c r="L129" s="6">
        <f t="shared" si="12"/>
        <v>2</v>
      </c>
    </row>
    <row r="130" spans="10:12" ht="12" thickBot="1">
      <c r="J130" s="44" t="s">
        <v>61</v>
      </c>
      <c r="K130" s="6">
        <f t="shared" si="11"/>
        <v>2.2489959839357425</v>
      </c>
      <c r="L130" s="6">
        <f t="shared" si="12"/>
        <v>2</v>
      </c>
    </row>
    <row r="131" spans="10:12" ht="12" thickBot="1">
      <c r="J131" s="44" t="s">
        <v>62</v>
      </c>
      <c r="K131" s="6">
        <f t="shared" si="11"/>
        <v>2.0791164658634536</v>
      </c>
      <c r="L131" s="6">
        <f t="shared" si="12"/>
        <v>1.67</v>
      </c>
    </row>
    <row r="132" spans="10:12" ht="12" thickBot="1">
      <c r="J132" s="44" t="s">
        <v>63</v>
      </c>
      <c r="K132" s="6">
        <f t="shared" si="11"/>
        <v>2.146184738955823</v>
      </c>
      <c r="L132" s="6">
        <f t="shared" si="12"/>
        <v>1.67</v>
      </c>
    </row>
    <row r="133" spans="10:12" ht="12" thickBot="1">
      <c r="J133" s="45" t="s">
        <v>64</v>
      </c>
      <c r="K133" s="6">
        <f t="shared" si="11"/>
        <v>1.8694779116465865</v>
      </c>
      <c r="L133" s="6">
        <f t="shared" si="12"/>
        <v>1.33</v>
      </c>
    </row>
    <row r="137" spans="4:6" ht="13.5">
      <c r="D137" s="21"/>
      <c r="E137" s="21" t="s">
        <v>0</v>
      </c>
      <c r="F137" s="21"/>
    </row>
    <row r="138" spans="4:6" ht="13.5">
      <c r="D138" s="21" t="s">
        <v>1</v>
      </c>
      <c r="E138" s="21"/>
      <c r="F138" s="21"/>
    </row>
    <row r="139" spans="4:6" ht="13.5">
      <c r="D139" s="21" t="s">
        <v>2</v>
      </c>
      <c r="E139" s="21"/>
      <c r="F139" s="21"/>
    </row>
    <row r="140" spans="4:6" ht="13.5">
      <c r="D140" s="21" t="s">
        <v>3</v>
      </c>
      <c r="E140" s="21"/>
      <c r="F140" s="21"/>
    </row>
    <row r="141" spans="4:6" ht="13.5">
      <c r="D141" s="21" t="s">
        <v>4</v>
      </c>
      <c r="E141" s="21"/>
      <c r="F141" s="21"/>
    </row>
    <row r="142" spans="4:6" ht="13.5">
      <c r="D142" s="21" t="s">
        <v>5</v>
      </c>
      <c r="E142" s="21"/>
      <c r="F142" s="21"/>
    </row>
    <row r="143" ht="13.5">
      <c r="D143" s="21" t="s">
        <v>6</v>
      </c>
    </row>
    <row r="144" ht="13.5">
      <c r="D144" s="21" t="s">
        <v>7</v>
      </c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1999-03-10T20:33:56Z</cp:lastPrinted>
  <dcterms:created xsi:type="dcterms:W3CDTF">1999-03-10T20:35:24Z</dcterms:created>
  <cp:category/>
  <cp:version/>
  <cp:contentType/>
  <cp:contentStatus/>
</cp:coreProperties>
</file>