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96" windowWidth="23100" windowHeight="13260" tabRatio="16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<sst xmlns="http://schemas.openxmlformats.org/spreadsheetml/2006/main" count="794" uniqueCount="364">
  <si>
    <t>Botswana</t>
  </si>
  <si>
    <t>Côte d'Ivoire</t>
  </si>
  <si>
    <t>Cyprus</t>
  </si>
  <si>
    <t>Albania</t>
  </si>
  <si>
    <t xml:space="preserve">Risk is a possible outcome that can be measured by the assignment of specific probabilities.  Uncertainty </t>
  </si>
  <si>
    <t>involves the assignment of subjective probabilities based on beliefs regarding prospective outcomes.</t>
  </si>
  <si>
    <t>I.</t>
  </si>
  <si>
    <r>
      <t>Types of Risk.</t>
    </r>
    <r>
      <rPr>
        <sz val="12"/>
        <rFont val="Helv"/>
        <family val="0"/>
      </rPr>
      <t xml:space="preserve"> </t>
    </r>
  </si>
  <si>
    <t>Listed below is a grouping of types of risk as reported in Anand Shetty, Francis J. McGrath,</t>
  </si>
  <si>
    <t>Global Economic Output and Composite Regional Risk</t>
  </si>
  <si>
    <t>PPP PCGNP</t>
  </si>
  <si>
    <t>Western Europe</t>
  </si>
  <si>
    <t>Japan</t>
  </si>
  <si>
    <t>Figure 1</t>
  </si>
  <si>
    <t>PPP GNP</t>
  </si>
  <si>
    <t>Composite</t>
  </si>
  <si>
    <t>GDP, $mill.</t>
  </si>
  <si>
    <t>P.Cap.1995</t>
  </si>
  <si>
    <t>Political</t>
  </si>
  <si>
    <t>Financial</t>
  </si>
  <si>
    <t>Economic</t>
  </si>
  <si>
    <t>Weighted Composite</t>
  </si>
  <si>
    <t>Regional Code</t>
  </si>
  <si>
    <t>PPP GNP per capita</t>
  </si>
  <si>
    <t>Composite Risk Index, 1996</t>
  </si>
  <si>
    <t>PPP GNP per Capita</t>
  </si>
  <si>
    <t>Ethiopia</t>
  </si>
  <si>
    <t>Switzerland</t>
  </si>
  <si>
    <t>Zaire</t>
  </si>
  <si>
    <t>Al accidents</t>
  </si>
  <si>
    <t>Heart Disease</t>
  </si>
  <si>
    <t>Red</t>
  </si>
  <si>
    <t>Standard Deviation:</t>
  </si>
  <si>
    <t>All accidents</t>
  </si>
  <si>
    <t>Motor vehicle accidents</t>
  </si>
  <si>
    <t>Pregnancy</t>
  </si>
  <si>
    <t>Flood</t>
  </si>
  <si>
    <t>Tornado</t>
  </si>
  <si>
    <t>Botulism</t>
  </si>
  <si>
    <t>Judgment Estimate</t>
  </si>
  <si>
    <t>Statistical Estimate</t>
  </si>
  <si>
    <r>
      <t>Source</t>
    </r>
    <r>
      <rPr>
        <sz val="10"/>
        <rFont val="Helv"/>
        <family val="0"/>
      </rPr>
      <t xml:space="preserve">:  Baruch Fischoff, </t>
    </r>
    <r>
      <rPr>
        <i/>
        <sz val="10"/>
        <rFont val="Helv"/>
        <family val="0"/>
      </rPr>
      <t>et.al</t>
    </r>
    <r>
      <rPr>
        <sz val="10"/>
        <rFont val="Helv"/>
        <family val="0"/>
      </rPr>
      <t xml:space="preserve">. </t>
    </r>
    <r>
      <rPr>
        <i/>
        <sz val="10"/>
        <rFont val="Helv"/>
        <family val="0"/>
      </rPr>
      <t>Acceptable Risk</t>
    </r>
    <r>
      <rPr>
        <sz val="10"/>
        <rFont val="Helv"/>
        <family val="0"/>
      </rPr>
      <t xml:space="preserve"> (Cambridge:  Cambridge U. Press, 1981)</t>
    </r>
  </si>
  <si>
    <t xml:space="preserve">      Risk Beliefs and Statistical Evidence</t>
  </si>
  <si>
    <t>divided by the mean. Based on the preceding example, the value thus is:</t>
  </si>
  <si>
    <t>Let us now look at an example with two different populations:</t>
  </si>
  <si>
    <t xml:space="preserve">Group A       </t>
  </si>
  <si>
    <t xml:space="preserve">Group B       </t>
  </si>
  <si>
    <t>Std.Deviation:</t>
  </si>
  <si>
    <t>C.Variation:</t>
  </si>
  <si>
    <t xml:space="preserve">The question for an economic agent is whether Group A is preferred to Group B.  If one is risk averse, </t>
  </si>
  <si>
    <t>Group A is clearly preferable to Group B since it has a higher mean value and a lower degree of</t>
  </si>
  <si>
    <t>relative risk.  Rank ordering alternative choices is a central function in the selection of optimal risk</t>
  </si>
  <si>
    <t>premium that adds the corresponding level of interest used in making investment choices.</t>
  </si>
  <si>
    <t>© 2002</t>
  </si>
  <si>
    <t>P. LeBel</t>
  </si>
  <si>
    <t>Bank Assets</t>
  </si>
  <si>
    <t>Bonds</t>
  </si>
  <si>
    <t>Distribution of Major Financial Assets by Country</t>
  </si>
  <si>
    <t>(in $U.S. billions, end 1999)</t>
  </si>
  <si>
    <t>GDP</t>
  </si>
  <si>
    <t>Figure 4</t>
  </si>
  <si>
    <t>Champernowne Inequality:</t>
  </si>
  <si>
    <t xml:space="preserve">The problem with using the standard deviation is that it does not permit ready comparisons of </t>
  </si>
  <si>
    <t xml:space="preserve">the degree of risk among populations with different sample sizes and means.  For this reason, </t>
  </si>
  <si>
    <t>use of the coefficient of variation is preferred, since it provides a relative measure of risk.</t>
  </si>
  <si>
    <t>Coefficient of Variation</t>
  </si>
  <si>
    <t xml:space="preserve">The coefficient of variation is simply the standard deviation </t>
  </si>
  <si>
    <t>A.</t>
  </si>
  <si>
    <t>B.</t>
  </si>
  <si>
    <t>C.</t>
  </si>
  <si>
    <t>D.</t>
  </si>
  <si>
    <t>Measuring Investment Risk</t>
  </si>
  <si>
    <t xml:space="preserve">     Because investments involve an expected stream of returns over a future period of time, by</t>
  </si>
  <si>
    <t>definition they carry inherent risk.  While interest rates are used to discount the stream of benefits</t>
  </si>
  <si>
    <t>and costs of an investment, beyond the pure rate of time preference between the present and</t>
  </si>
  <si>
    <t>future, perceived risk above and beyond the pure rate of time preference translates into a risk</t>
  </si>
  <si>
    <t xml:space="preserve"> </t>
  </si>
  <si>
    <t>Figure3</t>
  </si>
  <si>
    <t>Electrocution</t>
  </si>
  <si>
    <t>Asthma</t>
  </si>
  <si>
    <t>TB</t>
  </si>
  <si>
    <t>Diabetes</t>
  </si>
  <si>
    <t>Homicide</t>
  </si>
  <si>
    <t>Stomach disorders</t>
  </si>
  <si>
    <t>Stroke</t>
  </si>
  <si>
    <t>Heart disease</t>
  </si>
  <si>
    <t>Luxembourg</t>
  </si>
  <si>
    <t>Mali</t>
  </si>
  <si>
    <t>Norway</t>
  </si>
  <si>
    <t>Sierra Leone</t>
  </si>
  <si>
    <t>Austria</t>
  </si>
  <si>
    <t>Sudan</t>
  </si>
  <si>
    <t>Germany</t>
  </si>
  <si>
    <t>Madagascar</t>
  </si>
  <si>
    <t>Netherlands</t>
  </si>
  <si>
    <t>Tanzania</t>
  </si>
  <si>
    <t>Brunei</t>
  </si>
  <si>
    <t>Malawi</t>
  </si>
  <si>
    <t>Niger</t>
  </si>
  <si>
    <t>Singapore</t>
  </si>
  <si>
    <t>Burkina Faso</t>
  </si>
  <si>
    <t>U.S.</t>
  </si>
  <si>
    <t>Guinea-Bissau</t>
  </si>
  <si>
    <t>Canada</t>
  </si>
  <si>
    <t>Mozambique</t>
  </si>
  <si>
    <t>Belgium</t>
  </si>
  <si>
    <t>Haiti</t>
  </si>
  <si>
    <t>Denmark</t>
  </si>
  <si>
    <t>Gambia</t>
  </si>
  <si>
    <t>Sweden</t>
  </si>
  <si>
    <t>Zambia</t>
  </si>
  <si>
    <t>Taiwan</t>
  </si>
  <si>
    <t>Yugoslavia</t>
  </si>
  <si>
    <t>United Kingdom</t>
  </si>
  <si>
    <t>Togo</t>
  </si>
  <si>
    <t>Finland</t>
  </si>
  <si>
    <t>Vietnam</t>
  </si>
  <si>
    <t>France</t>
  </si>
  <si>
    <t>Nigeria</t>
  </si>
  <si>
    <t>Ireland</t>
  </si>
  <si>
    <t>Yemen</t>
  </si>
  <si>
    <t>New Zealand</t>
  </si>
  <si>
    <t>Guinea</t>
  </si>
  <si>
    <t>Australia</t>
  </si>
  <si>
    <t>Angola</t>
  </si>
  <si>
    <t>Iceland</t>
  </si>
  <si>
    <t>Bangladesh</t>
  </si>
  <si>
    <t>Malaysia</t>
  </si>
  <si>
    <t>Kenya</t>
  </si>
  <si>
    <t>Italy</t>
  </si>
  <si>
    <t>India</t>
  </si>
  <si>
    <t xml:space="preserve">The basic normal distribution, as shown in series A, suggests that for an integer series ranging between </t>
  </si>
  <si>
    <t>Central and Latin America</t>
  </si>
  <si>
    <t>measures of prediction are difficult to assess.  Thus, while the challenge of investment is to</t>
  </si>
  <si>
    <t>Sub-Saharan Africa</t>
  </si>
  <si>
    <t>seek the highest rate of expected return for the lowest level of risk, it also is true that there is a</t>
  </si>
  <si>
    <t>Australia and New Zealand</t>
  </si>
  <si>
    <t>positive relationship between risk and return, and for which additional risk must be underwritten</t>
  </si>
  <si>
    <t>Total</t>
  </si>
  <si>
    <t>by some economic agent.  This is especially so in the case of bringing new innovations to fruition.</t>
  </si>
  <si>
    <t>Table 1</t>
  </si>
  <si>
    <t xml:space="preserve">have the same mean, but which is higher than in A or B, but in which there are different standard deviations.  </t>
  </si>
  <si>
    <t xml:space="preserve">Thus, D, which has the same mean as C, is more equally distributed. </t>
  </si>
  <si>
    <t>Smallpox vaccination</t>
  </si>
  <si>
    <t xml:space="preserve">management strategies.  The problem is that higher mean values generally correspond with higher </t>
  </si>
  <si>
    <t>coefficients of variation, in which case the optimal choice is the determination of what mean value is</t>
  </si>
  <si>
    <t>necessary to compensate for the relative degree of risk.</t>
  </si>
  <si>
    <t xml:space="preserve">     Deriving the optimal choice of two or more prospective outcomes depends on one's attitude toward risk.  We</t>
  </si>
  <si>
    <t>can first characterize the outcome-risk relationship in terms of a statistical distribution from which we extract</t>
  </si>
  <si>
    <t xml:space="preserve"> the corresponding expected value and coefficient of variation.  While the Gini coefficient and the Lorenz curve </t>
  </si>
  <si>
    <t xml:space="preserve">represent one way of characterizing a statistical distribution, another way is through a normal  distribution. </t>
  </si>
  <si>
    <t xml:space="preserve"> To obtain such a function we first define the cumulative probability distribution as:</t>
  </si>
  <si>
    <t xml:space="preserve"> (1).</t>
  </si>
  <si>
    <t xml:space="preserve">where:  </t>
  </si>
  <si>
    <t>p =</t>
  </si>
  <si>
    <t>the ratio of the circumference of a circle to its diameter, or 3.1416</t>
  </si>
  <si>
    <t>e =</t>
  </si>
  <si>
    <t>Venezuela</t>
  </si>
  <si>
    <t>Uganda</t>
  </si>
  <si>
    <t>Portugal</t>
  </si>
  <si>
    <t>Cuba</t>
  </si>
  <si>
    <t>South Korea</t>
  </si>
  <si>
    <t>Gabon</t>
  </si>
  <si>
    <t xml:space="preserve"> values above the mean and half will have values below.  This statistically normal distribution may or may </t>
  </si>
  <si>
    <t>of quasi-perfect information, decisions built around these information flows produce rational</t>
  </si>
  <si>
    <t>expectations and rational decisions.  The challenge is that despite the increasing volume and</t>
  </si>
  <si>
    <t>Median</t>
  </si>
  <si>
    <t>Weighted Risk</t>
  </si>
  <si>
    <t>flow of information, there still are imperfections in the level of information, some of which are</t>
  </si>
  <si>
    <t>Ratio of Life Insurance in Force to National Income</t>
  </si>
  <si>
    <t>Fiji</t>
  </si>
  <si>
    <t>Korea</t>
  </si>
  <si>
    <t>U.K.</t>
  </si>
  <si>
    <r>
      <t>Source</t>
    </r>
    <r>
      <rPr>
        <sz val="10"/>
        <rFont val="Helv"/>
        <family val="0"/>
      </rPr>
      <t xml:space="preserve">: American Council on Life Insurance, </t>
    </r>
    <r>
      <rPr>
        <i/>
        <sz val="10"/>
        <rFont val="Helv"/>
        <family val="0"/>
      </rPr>
      <t xml:space="preserve"> Life Insurance Fact Book</t>
    </r>
    <r>
      <rPr>
        <sz val="10"/>
        <rFont val="Helv"/>
        <family val="0"/>
      </rPr>
      <t xml:space="preserve"> </t>
    </r>
  </si>
  <si>
    <t>PPP PC</t>
  </si>
  <si>
    <t>GDP, 1993</t>
  </si>
  <si>
    <t>1993 PC</t>
  </si>
  <si>
    <t>Life Insur.</t>
  </si>
  <si>
    <t xml:space="preserve">     As countries achieve higher levels of income, they may become more risk averse, as measured </t>
  </si>
  <si>
    <t>by the level of per capita life insurance relative to the level of per capita income.</t>
  </si>
  <si>
    <t>Table 4</t>
  </si>
  <si>
    <t>Figure 5</t>
  </si>
  <si>
    <t xml:space="preserve">Table 5        </t>
  </si>
  <si>
    <t xml:space="preserve">Figure 6      </t>
  </si>
  <si>
    <t>Namibia</t>
  </si>
  <si>
    <t>Hungary</t>
  </si>
  <si>
    <t>Ecuador</t>
  </si>
  <si>
    <t>Romania</t>
  </si>
  <si>
    <t>Poland</t>
  </si>
  <si>
    <t>Bulgaria</t>
  </si>
  <si>
    <t>Table 2</t>
  </si>
  <si>
    <t>Russian Fed. (U.S.S.R.)</t>
  </si>
  <si>
    <t>South Africa</t>
  </si>
  <si>
    <t>Global Ranking of Country Risk</t>
  </si>
  <si>
    <t>Iraq</t>
  </si>
  <si>
    <r>
      <t>(</t>
    </r>
    <r>
      <rPr>
        <b/>
        <sz val="10"/>
        <rFont val="Helv"/>
        <family val="0"/>
      </rP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International Country Risk Guide</t>
    </r>
    <r>
      <rPr>
        <sz val="10"/>
        <rFont val="Helv"/>
        <family val="0"/>
      </rPr>
      <t>, August 1991.  International Business Communications Ltd., London)</t>
    </r>
  </si>
  <si>
    <t>Lebanon</t>
  </si>
  <si>
    <t>North Africa and Middle East</t>
  </si>
  <si>
    <r>
      <t>Knight (</t>
    </r>
    <r>
      <rPr>
        <i/>
        <sz val="12"/>
        <rFont val="Helv"/>
        <family val="0"/>
      </rPr>
      <t>Risk, Uncertainty, and Profit</t>
    </r>
    <r>
      <rPr>
        <sz val="12"/>
        <rFont val="Helv"/>
        <family val="0"/>
      </rPr>
      <t>,  Boston:  Houghton-Mifflin, 1921) long ago pointed out</t>
    </r>
  </si>
  <si>
    <t>South Asia</t>
  </si>
  <si>
    <t>there is a discernible difference between risk and uncertainty.  Risk incorporates information from</t>
  </si>
  <si>
    <t>East Asia</t>
  </si>
  <si>
    <t>existing events, while uncertainty requires the supposition of subjective estimates of probable</t>
  </si>
  <si>
    <t>North America</t>
  </si>
  <si>
    <t>events.  Entrepreneurial behavior is associated typically with uncertain events, for which standard</t>
  </si>
  <si>
    <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Wall Street Journal</t>
    </r>
  </si>
  <si>
    <t>E.</t>
  </si>
  <si>
    <t xml:space="preserve">Figure 2         </t>
  </si>
  <si>
    <t>Liberia</t>
  </si>
  <si>
    <t>Korea, North</t>
  </si>
  <si>
    <t>Unweighted Mean:</t>
  </si>
  <si>
    <t>Unweighted st.dev.</t>
  </si>
  <si>
    <t>Unweighted c.var.</t>
  </si>
  <si>
    <t xml:space="preserve">     Risk exists in a variety of forms ranging from the purely economic to the purely political.  What</t>
  </si>
  <si>
    <t xml:space="preserve">not be characteristic of any given income distribution.  Thus under various alternatives, we have B, which </t>
  </si>
  <si>
    <t xml:space="preserve">has the same mean value as in A, but with a smaller standard deviation, is actually more unequally </t>
  </si>
  <si>
    <t xml:space="preserve">distributed than in A.  Alternatively, we also can consider two other distributions, C and D, each of which </t>
  </si>
  <si>
    <r>
      <t xml:space="preserve"> Irene M. Hammerbacher, </t>
    </r>
    <r>
      <rPr>
        <i/>
        <sz val="12"/>
        <rFont val="Helv"/>
        <family val="0"/>
      </rPr>
      <t>Finance: An Integrated Global Approach</t>
    </r>
    <r>
      <rPr>
        <sz val="12"/>
        <rFont val="Helv"/>
        <family val="0"/>
      </rPr>
      <t>, (Burr Ridge, Illinois:  R.D. Irwin, 1995)</t>
    </r>
  </si>
  <si>
    <t>Domestic</t>
  </si>
  <si>
    <t>Default</t>
  </si>
  <si>
    <t>Illiquidity</t>
  </si>
  <si>
    <t>Purchasing Power</t>
  </si>
  <si>
    <t>Interest Rate</t>
  </si>
  <si>
    <t>Market</t>
  </si>
  <si>
    <t>Call</t>
  </si>
  <si>
    <t>Expiration</t>
  </si>
  <si>
    <t>International</t>
  </si>
  <si>
    <t>Exchange Rate</t>
  </si>
  <si>
    <t>Country</t>
  </si>
  <si>
    <t>II.</t>
  </si>
  <si>
    <t>Basic Measurement of Risk</t>
  </si>
  <si>
    <t>Standard Deviation</t>
  </si>
  <si>
    <t>Consider the following 5 possible outcomes from an investment:</t>
  </si>
  <si>
    <t>(Xi-Xm)</t>
  </si>
  <si>
    <t>(Xi-Xm)^2</t>
  </si>
  <si>
    <t>fi(Xi-Xm)^2</t>
  </si>
  <si>
    <t>Sum:</t>
  </si>
  <si>
    <t>Mean:</t>
  </si>
  <si>
    <t>All cancer</t>
  </si>
  <si>
    <t>All disease</t>
  </si>
  <si>
    <t xml:space="preserve">     Another way of tracking attitudes toward risk is in terms of the distribution of financial assets by</t>
  </si>
  <si>
    <t>basic risk categories.  Stocks, bank assets, and bonds constitute the principal form of financial assets</t>
  </si>
  <si>
    <t>that are used to generate investment.  The volatility of these assets tends to be highest among stocks,</t>
  </si>
  <si>
    <t>second among bank assets, and third among bonds.  The higher the proportion of a country's financial</t>
  </si>
  <si>
    <t>assets in riskier assets, the greater the tolerance for risk.  In turn, assets with higher risk generally</t>
  </si>
  <si>
    <t>carry higher average rates of return.  We report here a profile of the distribution of assets by major</t>
  </si>
  <si>
    <t>classes at the end of 1999 as compiled by Zurich Financial Services and published in the</t>
  </si>
  <si>
    <r>
      <t xml:space="preserve">January 25, 2000 issue of the </t>
    </r>
    <r>
      <rPr>
        <i/>
        <sz val="12"/>
        <rFont val="Helv"/>
        <family val="0"/>
      </rPr>
      <t>Financial Times</t>
    </r>
    <r>
      <rPr>
        <sz val="12"/>
        <rFont val="Helv"/>
        <family val="0"/>
      </rPr>
      <t xml:space="preserve"> (p. 16).</t>
    </r>
  </si>
  <si>
    <t>United States</t>
  </si>
  <si>
    <t>UK</t>
  </si>
  <si>
    <t>Stocks</t>
  </si>
  <si>
    <t>Risk and Uncertainty</t>
  </si>
  <si>
    <t>Ratio</t>
  </si>
  <si>
    <t>all indicators of risk share in common is that one attaches specific probabilities to various possible</t>
  </si>
  <si>
    <r>
      <t xml:space="preserve">events.  </t>
    </r>
    <r>
      <rPr>
        <i/>
        <sz val="12"/>
        <rFont val="Helv"/>
        <family val="0"/>
      </rPr>
      <t>Value at Risk</t>
    </r>
    <r>
      <rPr>
        <sz val="12"/>
        <rFont val="Helv"/>
        <family val="0"/>
      </rPr>
      <t xml:space="preserve"> models provide specific probability estimates of various outcomes</t>
    </r>
  </si>
  <si>
    <t>and which in turn help to shape interest rate selection choices by financial institutions.  Where</t>
  </si>
  <si>
    <t>bonds and collateral securities are concerned, measures of risk are compiled and reported by</t>
  </si>
  <si>
    <t xml:space="preserve">independent agencies such as the Economist Intelligence Unit and International Business </t>
  </si>
  <si>
    <t>Communications, among others.  As broader measures of risk are compiled, individual agencies</t>
  </si>
  <si>
    <t>such as Moody's Bond Services and Standard and Poor's issue specific bond ratings that provide</t>
  </si>
  <si>
    <t>the exponential base, or 2.71828</t>
  </si>
  <si>
    <t>u =</t>
  </si>
  <si>
    <t>is the value of a random variable</t>
  </si>
  <si>
    <t>m =</t>
  </si>
  <si>
    <t>the normally distributed mean of a random variable u.</t>
  </si>
  <si>
    <t>s =</t>
  </si>
  <si>
    <t>the standard deviation.</t>
  </si>
  <si>
    <t>From the cumulative probability density function, if we differentiate with respect to u, we obtain the normal,</t>
  </si>
  <si>
    <t xml:space="preserve"> or classically bell-shaped normal distribution, whose formula is given as:</t>
  </si>
  <si>
    <t xml:space="preserve"> (2).</t>
  </si>
  <si>
    <t>Total GDP</t>
  </si>
  <si>
    <t>Median PCGNP</t>
  </si>
  <si>
    <t>C.Risk,1996</t>
  </si>
  <si>
    <t>C.Risk,1991</t>
  </si>
  <si>
    <t>symmetric, but often are asymmetric, thus leading to skewed measures of default risk, as events</t>
  </si>
  <si>
    <t>Western Europe and Japan</t>
  </si>
  <si>
    <t>in East Asia have recently shown.  Finally, it should be noted that no measure of risk can capture</t>
  </si>
  <si>
    <t>Eastern and Central Europe</t>
  </si>
  <si>
    <t xml:space="preserve">all probable events, in which case one is confronting the presence of uncertainty.  As Frank </t>
  </si>
  <si>
    <t>With a normal distribution shown as series A, alternatives are shown in the figure below::</t>
  </si>
  <si>
    <t>Table 3</t>
  </si>
  <si>
    <t>Alternative Distributions</t>
  </si>
  <si>
    <t>Blue</t>
  </si>
  <si>
    <t>Yellow</t>
  </si>
  <si>
    <t>Green</t>
  </si>
  <si>
    <t>Pi</t>
  </si>
  <si>
    <t>Natural Log.</t>
  </si>
  <si>
    <t>Arithmetic Mean:</t>
  </si>
  <si>
    <t>Std. Deviation:</t>
  </si>
  <si>
    <t>c.v. =</t>
  </si>
  <si>
    <t>Coeff.Variation:</t>
  </si>
  <si>
    <t>Cumulative area:</t>
  </si>
  <si>
    <t>Kurtosis:</t>
  </si>
  <si>
    <t>a guide to prospective investors, as well as to traders in the secondary market.  In an ideal world</t>
  </si>
  <si>
    <t>Bahamas</t>
  </si>
  <si>
    <t>Senegal</t>
  </si>
  <si>
    <t>Spain</t>
  </si>
  <si>
    <t>Honduras</t>
  </si>
  <si>
    <t>Malta</t>
  </si>
  <si>
    <t>Mongolia</t>
  </si>
  <si>
    <t>Mexico</t>
  </si>
  <si>
    <t>Ghana</t>
  </si>
  <si>
    <t>Oman</t>
  </si>
  <si>
    <t>Nicaragua</t>
  </si>
  <si>
    <t>Chile</t>
  </si>
  <si>
    <t>Zimbabwe</t>
  </si>
  <si>
    <t>Czechoslovakia</t>
  </si>
  <si>
    <t>Congo</t>
  </si>
  <si>
    <t>Costa Rica</t>
  </si>
  <si>
    <t>Cameroon</t>
  </si>
  <si>
    <t>Indonesia</t>
  </si>
  <si>
    <t>Pakistan</t>
  </si>
  <si>
    <t>Uruguay</t>
  </si>
  <si>
    <t>Papua</t>
  </si>
  <si>
    <t>Thailand</t>
  </si>
  <si>
    <t>Bolivia</t>
  </si>
  <si>
    <t>Colombia</t>
  </si>
  <si>
    <t>El Salvador</t>
  </si>
  <si>
    <t>Hong Kong</t>
  </si>
  <si>
    <t>Philippines</t>
  </si>
  <si>
    <t>Paraguay</t>
  </si>
  <si>
    <t>China</t>
  </si>
  <si>
    <t>Qatar</t>
  </si>
  <si>
    <t>Sri Lanka</t>
  </si>
  <si>
    <t>Morocco</t>
  </si>
  <si>
    <t>Guatemala</t>
  </si>
  <si>
    <t>Greece</t>
  </si>
  <si>
    <t>Jamaica</t>
  </si>
  <si>
    <t>Saudi Arabia</t>
  </si>
  <si>
    <t>Peru</t>
  </si>
  <si>
    <t>Israel</t>
  </si>
  <si>
    <t>Trinidad/Tobago</t>
  </si>
  <si>
    <t>Egypt</t>
  </si>
  <si>
    <t>U.A.E.</t>
  </si>
  <si>
    <t>Dominican Republic</t>
  </si>
  <si>
    <t>Bahrain</t>
  </si>
  <si>
    <t>Jordan</t>
  </si>
  <si>
    <t>Brazil</t>
  </si>
  <si>
    <t xml:space="preserve">     As with our preceding investment example, while we can characterize the mean and </t>
  </si>
  <si>
    <t>standard deviation from a normal distribution, most decisions involving risk are more complicated.</t>
  </si>
  <si>
    <t>What makes decisions more complicated is that one often is making comparisons among a variety</t>
  </si>
  <si>
    <t>of alternatives, in which case one needs a relative measure of risk and return.  Again, the coefficient</t>
  </si>
  <si>
    <t>of variation serves as a useful measure of the relative degree of risk.</t>
  </si>
  <si>
    <r>
      <t>(as reported in the</t>
    </r>
    <r>
      <rPr>
        <i/>
        <sz val="9"/>
        <rFont val="Helv"/>
        <family val="0"/>
      </rPr>
      <t xml:space="preserve"> Wall Street Journal</t>
    </r>
    <r>
      <rPr>
        <sz val="9"/>
        <rFont val="Helv"/>
        <family val="0"/>
      </rPr>
      <t xml:space="preserve">, September 20, 1991, p. R4, and </t>
    </r>
    <r>
      <rPr>
        <i/>
        <sz val="9"/>
        <rFont val="Helv"/>
        <family val="0"/>
      </rPr>
      <t>World Development Indicators 1997</t>
    </r>
    <r>
      <rPr>
        <sz val="9"/>
        <rFont val="Helv"/>
        <family val="0"/>
      </rPr>
      <t>)</t>
    </r>
  </si>
  <si>
    <t>Tunisia</t>
  </si>
  <si>
    <t>Algeria</t>
  </si>
  <si>
    <t>Argentina</t>
  </si>
  <si>
    <t>Syria</t>
  </si>
  <si>
    <t>Turkey</t>
  </si>
  <si>
    <t>Libya</t>
  </si>
  <si>
    <t>Iran</t>
  </si>
  <si>
    <t>Panama</t>
  </si>
  <si>
    <t>U.S.S.R.</t>
  </si>
  <si>
    <t>Kuwait</t>
  </si>
  <si>
    <t>Korea, Republic of</t>
  </si>
  <si>
    <t>Guyana</t>
  </si>
  <si>
    <t>Suriname</t>
  </si>
  <si>
    <t>New Caledonia</t>
  </si>
  <si>
    <t>North Korea</t>
  </si>
  <si>
    <t>Median Values:</t>
  </si>
  <si>
    <t>Papua New Guinea</t>
  </si>
  <si>
    <t>Burma</t>
  </si>
  <si>
    <t>Somalia</t>
  </si>
  <si>
    <t>1 and 100, and with a mean of 50.5 and a standard deviation of 29.01, half of the population will have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</si>
</sst>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0.000\)"/>
    <numFmt numFmtId="167" formatCode="&quot;$&quot;#,###;\(&quot;$&quot;#,##0\)"/>
    <numFmt numFmtId="168" formatCode="0.0000"/>
    <numFmt numFmtId="169" formatCode="0.00000"/>
    <numFmt numFmtId="170" formatCode="0.0%"/>
    <numFmt numFmtId="171" formatCode="&quot;$&quot;#,##0"/>
    <numFmt numFmtId="172" formatCode="&quot;$&quot;#,##0.00"/>
  </numFmts>
  <fonts count="2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i/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sz val="8"/>
      <name val="Helv"/>
      <family val="0"/>
    </font>
    <font>
      <b/>
      <vertAlign val="superscript"/>
      <sz val="9"/>
      <name val="Helv"/>
      <family val="0"/>
    </font>
    <font>
      <b/>
      <sz val="12"/>
      <name val="Symbol"/>
      <family val="0"/>
    </font>
    <font>
      <b/>
      <sz val="10"/>
      <name val="Geneva"/>
      <family val="0"/>
    </font>
    <font>
      <sz val="9"/>
      <color indexed="12"/>
      <name val="Helv"/>
      <family val="0"/>
    </font>
    <font>
      <sz val="10"/>
      <color indexed="18"/>
      <name val="Helv"/>
      <family val="0"/>
    </font>
    <font>
      <b/>
      <sz val="10"/>
      <color indexed="18"/>
      <name val="Helv"/>
      <family val="0"/>
    </font>
    <font>
      <b/>
      <sz val="12"/>
      <color indexed="56"/>
      <name val="Helv"/>
      <family val="0"/>
    </font>
    <font>
      <sz val="12"/>
      <color indexed="56"/>
      <name val="Helv"/>
      <family val="0"/>
    </font>
    <font>
      <sz val="9"/>
      <color indexed="56"/>
      <name val="Helv"/>
      <family val="0"/>
    </font>
    <font>
      <b/>
      <sz val="9"/>
      <color indexed="8"/>
      <name val="Helv"/>
      <family val="0"/>
    </font>
    <font>
      <sz val="8.25"/>
      <name val="Helv"/>
      <family val="0"/>
    </font>
    <font>
      <vertAlign val="superscript"/>
      <sz val="9"/>
      <name val="Helv"/>
      <family val="0"/>
    </font>
    <font>
      <b/>
      <sz val="10.25"/>
      <color indexed="8"/>
      <name val="Helv"/>
      <family val="0"/>
    </font>
    <font>
      <b/>
      <sz val="9"/>
      <color indexed="12"/>
      <name val="Helv"/>
      <family val="0"/>
    </font>
    <font>
      <sz val="9.25"/>
      <name val="Helv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4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9" xfId="0" applyNumberFormat="1" applyFont="1" applyBorder="1" applyAlignment="1">
      <alignment horizontal="right"/>
    </xf>
    <xf numFmtId="6" fontId="0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6" fontId="0" fillId="0" borderId="7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8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6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6" fontId="0" fillId="0" borderId="11" xfId="0" applyNumberFormat="1" applyFont="1" applyBorder="1" applyAlignment="1">
      <alignment/>
    </xf>
    <xf numFmtId="5" fontId="0" fillId="0" borderId="11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1" fillId="0" borderId="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169" fontId="4" fillId="0" borderId="0" xfId="0" applyNumberFormat="1" applyFont="1" applyAlignment="1">
      <alignment horizontal="center"/>
    </xf>
    <xf numFmtId="0" fontId="5" fillId="0" borderId="27" xfId="0" applyFont="1" applyBorder="1" applyAlignment="1">
      <alignment horizontal="right"/>
    </xf>
    <xf numFmtId="169" fontId="9" fillId="0" borderId="7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11" xfId="0" applyFont="1" applyBorder="1" applyAlignment="1">
      <alignment/>
    </xf>
    <xf numFmtId="2" fontId="9" fillId="0" borderId="22" xfId="0" applyNumberFormat="1" applyFont="1" applyBorder="1" applyAlignment="1">
      <alignment/>
    </xf>
    <xf numFmtId="0" fontId="9" fillId="0" borderId="23" xfId="0" applyFont="1" applyBorder="1" applyAlignment="1">
      <alignment/>
    </xf>
    <xf numFmtId="2" fontId="9" fillId="0" borderId="24" xfId="0" applyNumberFormat="1" applyFont="1" applyBorder="1" applyAlignment="1">
      <alignment/>
    </xf>
    <xf numFmtId="0" fontId="10" fillId="0" borderId="25" xfId="0" applyFont="1" applyBorder="1" applyAlignment="1">
      <alignment horizontal="right"/>
    </xf>
    <xf numFmtId="2" fontId="9" fillId="0" borderId="27" xfId="0" applyNumberFormat="1" applyFont="1" applyBorder="1" applyAlignment="1">
      <alignment/>
    </xf>
    <xf numFmtId="2" fontId="9" fillId="0" borderId="25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0" fillId="0" borderId="28" xfId="0" applyBorder="1" applyAlignment="1">
      <alignment/>
    </xf>
    <xf numFmtId="0" fontId="7" fillId="0" borderId="2" xfId="0" applyFont="1" applyBorder="1" applyAlignment="1">
      <alignment horizontal="right"/>
    </xf>
    <xf numFmtId="0" fontId="0" fillId="0" borderId="29" xfId="0" applyBorder="1" applyAlignment="1">
      <alignment/>
    </xf>
    <xf numFmtId="0" fontId="9" fillId="0" borderId="5" xfId="0" applyFont="1" applyBorder="1" applyAlignment="1">
      <alignment/>
    </xf>
    <xf numFmtId="168" fontId="9" fillId="0" borderId="5" xfId="0" applyNumberFormat="1" applyFont="1" applyBorder="1" applyAlignment="1">
      <alignment/>
    </xf>
    <xf numFmtId="169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8" fontId="9" fillId="0" borderId="6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8" fillId="0" borderId="2" xfId="0" applyFont="1" applyBorder="1" applyAlignment="1">
      <alignment horizontal="center"/>
    </xf>
    <xf numFmtId="0" fontId="17" fillId="0" borderId="3" xfId="0" applyFon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27" xfId="0" applyNumberFormat="1" applyBorder="1" applyAlignment="1">
      <alignment/>
    </xf>
    <xf numFmtId="168" fontId="0" fillId="0" borderId="9" xfId="0" applyNumberFormat="1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19" fillId="0" borderId="1" xfId="0" applyFont="1" applyBorder="1" applyAlignment="1">
      <alignment horizontal="left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9" fontId="9" fillId="0" borderId="4" xfId="0" applyNumberFormat="1" applyFont="1" applyBorder="1" applyAlignment="1">
      <alignment/>
    </xf>
    <xf numFmtId="9" fontId="9" fillId="0" borderId="5" xfId="0" applyNumberFormat="1" applyFont="1" applyBorder="1" applyAlignment="1">
      <alignment/>
    </xf>
    <xf numFmtId="9" fontId="9" fillId="0" borderId="6" xfId="0" applyNumberFormat="1" applyFont="1" applyBorder="1" applyAlignment="1">
      <alignment/>
    </xf>
    <xf numFmtId="171" fontId="9" fillId="0" borderId="4" xfId="0" applyNumberFormat="1" applyFont="1" applyBorder="1" applyAlignment="1">
      <alignment/>
    </xf>
    <xf numFmtId="171" fontId="9" fillId="0" borderId="5" xfId="0" applyNumberFormat="1" applyFont="1" applyBorder="1" applyAlignment="1">
      <alignment/>
    </xf>
    <xf numFmtId="171" fontId="9" fillId="0" borderId="6" xfId="0" applyNumberFormat="1" applyFont="1" applyBorder="1" applyAlignment="1">
      <alignment/>
    </xf>
    <xf numFmtId="172" fontId="9" fillId="0" borderId="4" xfId="0" applyNumberFormat="1" applyFont="1" applyBorder="1" applyAlignment="1">
      <alignment/>
    </xf>
    <xf numFmtId="172" fontId="9" fillId="0" borderId="5" xfId="0" applyNumberFormat="1" applyFont="1" applyBorder="1" applyAlignment="1">
      <alignment/>
    </xf>
    <xf numFmtId="172" fontId="9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6" fontId="0" fillId="0" borderId="0" xfId="0" applyNumberFormat="1" applyFont="1" applyBorder="1" applyAlignment="1">
      <alignment horizontal="right"/>
    </xf>
    <xf numFmtId="6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6" fillId="0" borderId="2" xfId="0" applyFont="1" applyBorder="1" applyAlignment="1">
      <alignment/>
    </xf>
    <xf numFmtId="172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90"/>
                </a:solidFill>
                <a:latin typeface="Helv"/>
                <a:ea typeface="Helv"/>
                <a:cs typeface="Helv"/>
              </a:rPr>
              <a:t>Global Economic Output and Composite Regional Risk</a:t>
            </a:r>
          </a:p>
        </c:rich>
      </c:tx>
      <c:layout/>
      <c:spPr>
        <a:ln w="25400">
          <a:solidFill>
            <a:srgbClr val="DD0806"/>
          </a:solidFill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81"/>
          <c:y val="0.12625"/>
          <c:w val="0.6375"/>
          <c:h val="0.82725"/>
        </c:manualLayout>
      </c:layout>
      <c:pie3DChart>
        <c:varyColors val="1"/>
        <c:ser>
          <c:idx val="0"/>
          <c:order val="0"/>
          <c:spPr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FFFFFF"/>
                </a:fgClr>
                <a:bgClr>
                  <a:srgbClr val="808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80206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pattFill prst="ltUpDiag">
                <a:fgClr>
                  <a:srgbClr val="FFFFFF"/>
                </a:fgClr>
                <a:bgClr>
                  <a:srgbClr val="FCF305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pattFill prst="pct30">
                <a:fgClr>
                  <a:srgbClr val="FFFFFF"/>
                </a:fgClr>
                <a:bgClr>
                  <a:srgbClr val="A0E0E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pattFill prst="dkDnDiag">
                <a:fgClr>
                  <a:srgbClr val="FFFFFF"/>
                </a:fgClr>
                <a:bgClr>
                  <a:srgbClr val="6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5"/>
            <c:spPr>
              <a:pattFill prst="pct50">
                <a:fgClr>
                  <a:srgbClr val="FFFFFF"/>
                </a:fgClr>
                <a:bgClr>
                  <a:srgbClr val="FF8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6"/>
            <c:spPr>
              <a:pattFill prst="smCheck">
                <a:fgClr>
                  <a:srgbClr val="FFFFFF"/>
                </a:fgClr>
                <a:bgClr>
                  <a:srgbClr val="0080C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7"/>
            <c:spPr>
              <a:pattFill prst="dkDnDiag">
                <a:fgClr>
                  <a:srgbClr val="FFFFFF"/>
                </a:fgClr>
                <a:bgClr>
                  <a:srgbClr val="C0C0FF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8"/>
            <c:spPr>
              <a:pattFill prst="smCheck">
                <a:fgClr>
                  <a:srgbClr val="FFFFFF"/>
                </a:fgClr>
                <a:bgClr>
                  <a:srgbClr val="000080"/>
                </a:bgClr>
              </a:pattFill>
              <a:ln w="25400">
                <a:solidFill>
                  <a:srgbClr val="000000"/>
                </a:solidFill>
              </a:ln>
            </c:spPr>
          </c:dPt>
          <c:dPt>
            <c:idx val="9"/>
            <c:spPr>
              <a:pattFill prst="dkDnDiag">
                <a:fgClr>
                  <a:srgbClr val="FFFFFF"/>
                </a:fgClr>
                <a:bgClr>
                  <a:srgbClr val="DD0806"/>
                </a:bgClr>
              </a:patt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Sheet1!$E$39:$E$48</c:f>
              <c:strCache>
                <c:ptCount val="10"/>
                <c:pt idx="0">
                  <c:v>Western Europe</c:v>
                </c:pt>
                <c:pt idx="1">
                  <c:v>Japan</c:v>
                </c:pt>
                <c:pt idx="2">
                  <c:v>Eastern and Central Europe</c:v>
                </c:pt>
                <c:pt idx="3">
                  <c:v>North Africa and Middle East</c:v>
                </c:pt>
                <c:pt idx="4">
                  <c:v>South Asia</c:v>
                </c:pt>
                <c:pt idx="5">
                  <c:v>East Asia</c:v>
                </c:pt>
                <c:pt idx="6">
                  <c:v>North America</c:v>
                </c:pt>
                <c:pt idx="7">
                  <c:v>Central and Latin America</c:v>
                </c:pt>
                <c:pt idx="8">
                  <c:v>Sub-Saharan Africa</c:v>
                </c:pt>
                <c:pt idx="9">
                  <c:v>Australia and New Zealand</c:v>
                </c:pt>
              </c:strCache>
            </c:strRef>
          </c:cat>
          <c:val>
            <c:numRef>
              <c:f>Sheet1!$F$39:$F$48</c:f>
              <c:numCache>
                <c:ptCount val="10"/>
                <c:pt idx="0">
                  <c:v>8828092</c:v>
                </c:pt>
                <c:pt idx="1">
                  <c:v>5108540</c:v>
                </c:pt>
                <c:pt idx="2">
                  <c:v>619087</c:v>
                </c:pt>
                <c:pt idx="3">
                  <c:v>1061724</c:v>
                </c:pt>
                <c:pt idx="4">
                  <c:v>624835</c:v>
                </c:pt>
                <c:pt idx="5">
                  <c:v>1733147</c:v>
                </c:pt>
                <c:pt idx="6">
                  <c:v>7770986</c:v>
                </c:pt>
                <c:pt idx="7">
                  <c:v>1365961</c:v>
                </c:pt>
                <c:pt idx="8">
                  <c:v>302164</c:v>
                </c:pt>
                <c:pt idx="9">
                  <c:v>405852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Sheet1!$E$39:$E$48</c:f>
              <c:strCache>
                <c:ptCount val="10"/>
                <c:pt idx="0">
                  <c:v>Western Europe</c:v>
                </c:pt>
                <c:pt idx="1">
                  <c:v>Japan</c:v>
                </c:pt>
                <c:pt idx="2">
                  <c:v>Eastern and Central Europe</c:v>
                </c:pt>
                <c:pt idx="3">
                  <c:v>North Africa and Middle East</c:v>
                </c:pt>
                <c:pt idx="4">
                  <c:v>South Asia</c:v>
                </c:pt>
                <c:pt idx="5">
                  <c:v>East Asia</c:v>
                </c:pt>
                <c:pt idx="6">
                  <c:v>North America</c:v>
                </c:pt>
                <c:pt idx="7">
                  <c:v>Central and Latin America</c:v>
                </c:pt>
                <c:pt idx="8">
                  <c:v>Sub-Saharan Africa</c:v>
                </c:pt>
                <c:pt idx="9">
                  <c:v>Australia and New Zealand</c:v>
                </c:pt>
              </c:strCache>
            </c:strRef>
          </c:cat>
          <c:val>
            <c:numRef>
              <c:f>Sheet1!$G$39:$G$48</c:f>
              <c:numCache>
                <c:ptCount val="10"/>
                <c:pt idx="0">
                  <c:v>85.5</c:v>
                </c:pt>
                <c:pt idx="1">
                  <c:v>89.5</c:v>
                </c:pt>
                <c:pt idx="2">
                  <c:v>64.75</c:v>
                </c:pt>
                <c:pt idx="3">
                  <c:v>68.5</c:v>
                </c:pt>
                <c:pt idx="4">
                  <c:v>65</c:v>
                </c:pt>
                <c:pt idx="5">
                  <c:v>77.75</c:v>
                </c:pt>
                <c:pt idx="6">
                  <c:v>85</c:v>
                </c:pt>
                <c:pt idx="7">
                  <c:v>67</c:v>
                </c:pt>
                <c:pt idx="8">
                  <c:v>58.25</c:v>
                </c:pt>
                <c:pt idx="9">
                  <c:v>85.25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Normal Distribution - Series A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405"/>
          <c:w val="0.9925"/>
          <c:h val="0.85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Sheet1!$D$610:$D$805</c:f>
              <c:numCache>
                <c:ptCount val="196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</c:numCache>
            </c:numRef>
          </c:cat>
          <c:val>
            <c:numRef>
              <c:f>Sheet1!$E$610:$E$805</c:f>
              <c:numCache>
                <c:ptCount val="196"/>
                <c:pt idx="0">
                  <c:v>5.44266550503825E-05</c:v>
                </c:pt>
                <c:pt idx="1">
                  <c:v>6.100240841589339E-05</c:v>
                </c:pt>
                <c:pt idx="2">
                  <c:v>6.829144870947004E-05</c:v>
                </c:pt>
                <c:pt idx="3">
                  <c:v>7.636066060562616E-05</c:v>
                </c:pt>
                <c:pt idx="4">
                  <c:v>8.52819328745701E-05</c:v>
                </c:pt>
                <c:pt idx="5">
                  <c:v>9.513238828283222E-05</c:v>
                </c:pt>
                <c:pt idx="6">
                  <c:v>0.00010599460764266282</c:v>
                </c:pt>
                <c:pt idx="7">
                  <c:v>0.000117956845640487</c:v>
                </c:pt>
                <c:pt idx="8">
                  <c:v>0.0001311132358717848</c:v>
                </c:pt>
                <c:pt idx="9">
                  <c:v>0.00014556398230921512</c:v>
                </c:pt>
                <c:pt idx="10">
                  <c:v>0.00016141553423517065</c:v>
                </c:pt>
                <c:pt idx="11">
                  <c:v>0.00017878074148198144</c:v>
                </c:pt>
                <c:pt idx="12">
                  <c:v>0.00019777898664566845</c:v>
                </c:pt>
                <c:pt idx="13">
                  <c:v>0.00021853629077565117</c:v>
                </c:pt>
                <c:pt idx="14">
                  <c:v>0.00024118538889649293</c:v>
                </c:pt>
                <c:pt idx="15">
                  <c:v>0.0002658657715921113</c:v>
                </c:pt>
                <c:pt idx="16">
                  <c:v>0.00029272368878153983</c:v>
                </c:pt>
                <c:pt idx="17">
                  <c:v>0.00032191211174196674</c:v>
                </c:pt>
                <c:pt idx="18">
                  <c:v>0.00035359064939315024</c:v>
                </c:pt>
                <c:pt idx="19">
                  <c:v>0.0003879254148511746</c:v>
                </c:pt>
                <c:pt idx="20">
                  <c:v>0.00042508883829248887</c:v>
                </c:pt>
                <c:pt idx="21">
                  <c:v>0.0004652594222448632</c:v>
                </c:pt>
                <c:pt idx="22">
                  <c:v>0.0005086214355436589</c:v>
                </c:pt>
                <c:pt idx="23">
                  <c:v>0.0005553645423627781</c:v>
                </c:pt>
                <c:pt idx="24">
                  <c:v>0.0006056833629526803</c:v>
                </c:pt>
                <c:pt idx="25">
                  <c:v>0.0006597769629953622</c:v>
                </c:pt>
                <c:pt idx="26">
                  <c:v>0.0007178482688202289</c:v>
                </c:pt>
                <c:pt idx="27">
                  <c:v>0.0007801034061168057</c:v>
                </c:pt>
                <c:pt idx="28">
                  <c:v>0.0008467509602312118</c:v>
                </c:pt>
                <c:pt idx="29">
                  <c:v>0.0009180011566434516</c:v>
                </c:pt>
                <c:pt idx="30">
                  <c:v>0.0009940649607914835</c:v>
                </c:pt>
                <c:pt idx="31">
                  <c:v>0.001075153097034496</c:v>
                </c:pt>
                <c:pt idx="32">
                  <c:v>0.00116147498722978</c:v>
                </c:pt>
                <c:pt idx="33">
                  <c:v>0.0012532376101322294</c:v>
                </c:pt>
                <c:pt idx="34">
                  <c:v>0.0013506442836090193</c:v>
                </c:pt>
                <c:pt idx="35">
                  <c:v>0.001453893372489699</c:v>
                </c:pt>
                <c:pt idx="36">
                  <c:v>0.001563176925738231</c:v>
                </c:pt>
                <c:pt idx="37">
                  <c:v>0.0016786792475318305</c:v>
                </c:pt>
                <c:pt idx="38">
                  <c:v>0.0018005754077543643</c:v>
                </c:pt>
                <c:pt idx="39">
                  <c:v>0.0019290296983512456</c:v>
                </c:pt>
                <c:pt idx="40">
                  <c:v>0.002064194042939022</c:v>
                </c:pt>
                <c:pt idx="41">
                  <c:v>0.002206206368006281</c:v>
                </c:pt>
                <c:pt idx="42">
                  <c:v>0.002355188944972379</c:v>
                </c:pt>
                <c:pt idx="43">
                  <c:v>0.0025112467132757266</c:v>
                </c:pt>
                <c:pt idx="44">
                  <c:v>0.0026744655955320148</c:v>
                </c:pt>
                <c:pt idx="45">
                  <c:v>0.0028449108166228774</c:v>
                </c:pt>
                <c:pt idx="46">
                  <c:v>0.003022625239334579</c:v>
                </c:pt>
                <c:pt idx="47">
                  <c:v>0.003207627729852052</c:v>
                </c:pt>
                <c:pt idx="48">
                  <c:v>0.0033999115670135167</c:v>
                </c:pt>
                <c:pt idx="49">
                  <c:v>0.003599442909732949</c:v>
                </c:pt>
                <c:pt idx="50">
                  <c:v>0.0038061593373901075</c:v>
                </c:pt>
                <c:pt idx="51">
                  <c:v>0.004019968478259545</c:v>
                </c:pt>
                <c:pt idx="52">
                  <c:v>0.004240746741190834</c:v>
                </c:pt>
                <c:pt idx="53">
                  <c:v>0.00446833816575266</c:v>
                </c:pt>
                <c:pt idx="54">
                  <c:v>0.00470255340590557</c:v>
                </c:pt>
                <c:pt idx="55">
                  <c:v>0.0049431688619648905</c:v>
                </c:pt>
                <c:pt idx="56">
                  <c:v>0.005189925975151725</c:v>
                </c:pt>
                <c:pt idx="57">
                  <c:v>0.005442530698402036</c:v>
                </c:pt>
                <c:pt idx="58">
                  <c:v>0.0057006531563100525</c:v>
                </c:pt>
                <c:pt idx="59">
                  <c:v>0.00596392750612257</c:v>
                </c:pt>
                <c:pt idx="60">
                  <c:v>0.006231952010577301</c:v>
                </c:pt>
                <c:pt idx="61">
                  <c:v>0.006504289332095489</c:v>
                </c:pt>
                <c:pt idx="62">
                  <c:v>0.006780467056402976</c:v>
                </c:pt>
                <c:pt idx="63">
                  <c:v>0.007059978452073109</c:v>
                </c:pt>
                <c:pt idx="64">
                  <c:v>0.0073422834707702325</c:v>
                </c:pt>
                <c:pt idx="65">
                  <c:v>0.007626809991136582</c:v>
                </c:pt>
                <c:pt idx="66">
                  <c:v>0.007912955307323149</c:v>
                </c:pt>
                <c:pt idx="67">
                  <c:v>0.008200087861133007</c:v>
                </c:pt>
                <c:pt idx="68">
                  <c:v>0.008487549214642492</c:v>
                </c:pt>
                <c:pt idx="69">
                  <c:v>0.008774656258011266</c:v>
                </c:pt>
                <c:pt idx="70">
                  <c:v>0.009060703645008283</c:v>
                </c:pt>
                <c:pt idx="71">
                  <c:v>0.009344966446589895</c:v>
                </c:pt>
                <c:pt idx="72">
                  <c:v>0.009626703010691708</c:v>
                </c:pt>
                <c:pt idx="73">
                  <c:v>0.009905158014262344</c:v>
                </c:pt>
                <c:pt idx="74">
                  <c:v>0.010179565691498678</c:v>
                </c:pt>
                <c:pt idx="75">
                  <c:v>0.010449153220263453</c:v>
                </c:pt>
                <c:pt idx="76">
                  <c:v>0.010713144246801481</c:v>
                </c:pt>
                <c:pt idx="77">
                  <c:v>0.010970762527143215</c:v>
                </c:pt>
                <c:pt idx="78">
                  <c:v>0.011221235662017463</c:v>
                </c:pt>
                <c:pt idx="79">
                  <c:v>0.011463798900709027</c:v>
                </c:pt>
                <c:pt idx="80">
                  <c:v>0.011697698988112395</c:v>
                </c:pt>
                <c:pt idx="81">
                  <c:v>0.01192219802826648</c:v>
                </c:pt>
                <c:pt idx="82">
                  <c:v>0.012136577336923846</c:v>
                </c:pt>
                <c:pt idx="83">
                  <c:v>0.012340141255223576</c:v>
                </c:pt>
                <c:pt idx="84">
                  <c:v>0.01253222089631054</c:v>
                </c:pt>
                <c:pt idx="85">
                  <c:v>0.01271217779678295</c:v>
                </c:pt>
                <c:pt idx="86">
                  <c:v>0.012879407445158877</c:v>
                </c:pt>
                <c:pt idx="87">
                  <c:v>0.013033342660132714</c:v>
                </c:pt>
                <c:pt idx="88">
                  <c:v>0.013173456792242109</c:v>
                </c:pt>
                <c:pt idx="89">
                  <c:v>0.013299266723679794</c:v>
                </c:pt>
                <c:pt idx="90">
                  <c:v>0.01341033564235455</c:v>
                </c:pt>
                <c:pt idx="91">
                  <c:v>0.013506275567919961</c:v>
                </c:pt>
                <c:pt idx="92">
                  <c:v>0.013586749609333648</c:v>
                </c:pt>
                <c:pt idx="93">
                  <c:v>0.013651473935566514</c:v>
                </c:pt>
                <c:pt idx="94">
                  <c:v>0.013700219443330316</c:v>
                </c:pt>
                <c:pt idx="95">
                  <c:v>0.013732813108110722</c:v>
                </c:pt>
                <c:pt idx="96">
                  <c:v>0.013749139007356352</c:v>
                </c:pt>
                <c:pt idx="97">
                  <c:v>0.013749139007356352</c:v>
                </c:pt>
                <c:pt idx="98">
                  <c:v>0.013732813108110722</c:v>
                </c:pt>
                <c:pt idx="99">
                  <c:v>0.013700219443330316</c:v>
                </c:pt>
                <c:pt idx="100">
                  <c:v>0.013651473935566514</c:v>
                </c:pt>
                <c:pt idx="101">
                  <c:v>0.013586749609333648</c:v>
                </c:pt>
                <c:pt idx="102">
                  <c:v>0.013506275567919961</c:v>
                </c:pt>
                <c:pt idx="103">
                  <c:v>0.01341033564235455</c:v>
                </c:pt>
                <c:pt idx="104">
                  <c:v>0.013299266723679794</c:v>
                </c:pt>
                <c:pt idx="105">
                  <c:v>0.013173456792242109</c:v>
                </c:pt>
                <c:pt idx="106">
                  <c:v>0.013033342660132714</c:v>
                </c:pt>
                <c:pt idx="107">
                  <c:v>0.012879407445158877</c:v>
                </c:pt>
                <c:pt idx="108">
                  <c:v>0.01271217779678295</c:v>
                </c:pt>
                <c:pt idx="109">
                  <c:v>0.01253222089631054</c:v>
                </c:pt>
                <c:pt idx="110">
                  <c:v>0.012340141255223576</c:v>
                </c:pt>
                <c:pt idx="111">
                  <c:v>0.012136577336923846</c:v>
                </c:pt>
                <c:pt idx="112">
                  <c:v>0.01192219802826648</c:v>
                </c:pt>
                <c:pt idx="113">
                  <c:v>0.011697698988112395</c:v>
                </c:pt>
                <c:pt idx="114">
                  <c:v>0.011463798900709027</c:v>
                </c:pt>
                <c:pt idx="115">
                  <c:v>0.011221235662017463</c:v>
                </c:pt>
                <c:pt idx="116">
                  <c:v>0.010970762527143215</c:v>
                </c:pt>
                <c:pt idx="117">
                  <c:v>0.010713144246801481</c:v>
                </c:pt>
                <c:pt idx="118">
                  <c:v>0.010449153220263453</c:v>
                </c:pt>
                <c:pt idx="119">
                  <c:v>0.010179565691498678</c:v>
                </c:pt>
                <c:pt idx="120">
                  <c:v>0.009905158014262344</c:v>
                </c:pt>
                <c:pt idx="121">
                  <c:v>0.009626703010691708</c:v>
                </c:pt>
                <c:pt idx="122">
                  <c:v>0.009344966446589895</c:v>
                </c:pt>
                <c:pt idx="123">
                  <c:v>0.009060703645008283</c:v>
                </c:pt>
                <c:pt idx="124">
                  <c:v>0.008774656258011266</c:v>
                </c:pt>
                <c:pt idx="125">
                  <c:v>0.008487549214642492</c:v>
                </c:pt>
                <c:pt idx="126">
                  <c:v>0.008200087861133007</c:v>
                </c:pt>
                <c:pt idx="127">
                  <c:v>0.007912955307323149</c:v>
                </c:pt>
                <c:pt idx="128">
                  <c:v>0.007626809991136582</c:v>
                </c:pt>
                <c:pt idx="129">
                  <c:v>0.0073422834707702325</c:v>
                </c:pt>
                <c:pt idx="130">
                  <c:v>0.007059978452073109</c:v>
                </c:pt>
                <c:pt idx="131">
                  <c:v>0.006780467056402976</c:v>
                </c:pt>
                <c:pt idx="132">
                  <c:v>0.006504289332095489</c:v>
                </c:pt>
                <c:pt idx="133">
                  <c:v>0.006231952010577301</c:v>
                </c:pt>
                <c:pt idx="134">
                  <c:v>0.00596392750612257</c:v>
                </c:pt>
                <c:pt idx="135">
                  <c:v>0.0057006531563100525</c:v>
                </c:pt>
                <c:pt idx="136">
                  <c:v>0.005442530698402036</c:v>
                </c:pt>
                <c:pt idx="137">
                  <c:v>0.005189925975151725</c:v>
                </c:pt>
                <c:pt idx="138">
                  <c:v>0.0049431688619648905</c:v>
                </c:pt>
                <c:pt idx="139">
                  <c:v>0.00470255340590557</c:v>
                </c:pt>
                <c:pt idx="140">
                  <c:v>0.00446833816575266</c:v>
                </c:pt>
                <c:pt idx="141">
                  <c:v>0.004240746741190834</c:v>
                </c:pt>
                <c:pt idx="142">
                  <c:v>0.004019968478259545</c:v>
                </c:pt>
                <c:pt idx="143">
                  <c:v>0.0038061593373901075</c:v>
                </c:pt>
                <c:pt idx="144">
                  <c:v>0.003599442909732949</c:v>
                </c:pt>
                <c:pt idx="145">
                  <c:v>0.0033999115670135167</c:v>
                </c:pt>
                <c:pt idx="146">
                  <c:v>0.003207627729852052</c:v>
                </c:pt>
                <c:pt idx="147">
                  <c:v>0.003022625239334579</c:v>
                </c:pt>
                <c:pt idx="148">
                  <c:v>0.0028449108166228774</c:v>
                </c:pt>
                <c:pt idx="149">
                  <c:v>0.0026744655955320148</c:v>
                </c:pt>
                <c:pt idx="150">
                  <c:v>0.0025112467132757266</c:v>
                </c:pt>
                <c:pt idx="151">
                  <c:v>0.002355188944972379</c:v>
                </c:pt>
                <c:pt idx="152">
                  <c:v>0.002206206368006281</c:v>
                </c:pt>
                <c:pt idx="153">
                  <c:v>0.002064194042939022</c:v>
                </c:pt>
                <c:pt idx="154">
                  <c:v>0.0019290296983512456</c:v>
                </c:pt>
                <c:pt idx="155">
                  <c:v>0.0018005754077543643</c:v>
                </c:pt>
                <c:pt idx="156">
                  <c:v>0.0016786792475318305</c:v>
                </c:pt>
                <c:pt idx="157">
                  <c:v>0.001563176925738231</c:v>
                </c:pt>
                <c:pt idx="158">
                  <c:v>0.001453893372489699</c:v>
                </c:pt>
                <c:pt idx="159">
                  <c:v>0.0013506442836090193</c:v>
                </c:pt>
                <c:pt idx="160">
                  <c:v>0.0012532376101322294</c:v>
                </c:pt>
                <c:pt idx="161">
                  <c:v>0.00116147498722978</c:v>
                </c:pt>
                <c:pt idx="162">
                  <c:v>0.001075153097034496</c:v>
                </c:pt>
                <c:pt idx="163">
                  <c:v>0.0009940649607914835</c:v>
                </c:pt>
                <c:pt idx="164">
                  <c:v>0.0009180011566434516</c:v>
                </c:pt>
                <c:pt idx="165">
                  <c:v>0.0008467509602312118</c:v>
                </c:pt>
                <c:pt idx="166">
                  <c:v>0.0007801034061168057</c:v>
                </c:pt>
                <c:pt idx="167">
                  <c:v>0.0007178482688202289</c:v>
                </c:pt>
                <c:pt idx="168">
                  <c:v>0.0006597769629953622</c:v>
                </c:pt>
                <c:pt idx="169">
                  <c:v>0.0006056833629526803</c:v>
                </c:pt>
                <c:pt idx="170">
                  <c:v>0.0005553645423627781</c:v>
                </c:pt>
                <c:pt idx="171">
                  <c:v>0.0005086214355436589</c:v>
                </c:pt>
                <c:pt idx="172">
                  <c:v>0.0004652594222448632</c:v>
                </c:pt>
                <c:pt idx="173">
                  <c:v>0.00042508883829248887</c:v>
                </c:pt>
                <c:pt idx="174">
                  <c:v>0.0003879254148511746</c:v>
                </c:pt>
                <c:pt idx="175">
                  <c:v>0.00035359064939315024</c:v>
                </c:pt>
                <c:pt idx="176">
                  <c:v>0.00032191211174196674</c:v>
                </c:pt>
                <c:pt idx="177">
                  <c:v>0.00029272368878153983</c:v>
                </c:pt>
                <c:pt idx="178">
                  <c:v>0.0002658657715921113</c:v>
                </c:pt>
                <c:pt idx="179">
                  <c:v>0.00024118538889649293</c:v>
                </c:pt>
                <c:pt idx="180">
                  <c:v>0.00021853629077565117</c:v>
                </c:pt>
                <c:pt idx="181">
                  <c:v>0.00019777898664566845</c:v>
                </c:pt>
                <c:pt idx="182">
                  <c:v>0.00017878074148198144</c:v>
                </c:pt>
                <c:pt idx="183">
                  <c:v>0.00016141553423517065</c:v>
                </c:pt>
                <c:pt idx="184">
                  <c:v>0.00014556398230921512</c:v>
                </c:pt>
                <c:pt idx="185">
                  <c:v>0.0001311132358717848</c:v>
                </c:pt>
                <c:pt idx="186">
                  <c:v>0.000117956845640487</c:v>
                </c:pt>
                <c:pt idx="187">
                  <c:v>0.00010599460764266282</c:v>
                </c:pt>
                <c:pt idx="188">
                  <c:v>9.513238828283222E-05</c:v>
                </c:pt>
                <c:pt idx="189">
                  <c:v>8.52819328745701E-05</c:v>
                </c:pt>
                <c:pt idx="190">
                  <c:v>7.636066060562616E-05</c:v>
                </c:pt>
                <c:pt idx="191">
                  <c:v>6.829144870947004E-05</c:v>
                </c:pt>
                <c:pt idx="192">
                  <c:v>6.100240841589339E-05</c:v>
                </c:pt>
                <c:pt idx="193">
                  <c:v>5.44266550503825E-05</c:v>
                </c:pt>
                <c:pt idx="194">
                  <c:v>4.8502074448974E-05</c:v>
                </c:pt>
                <c:pt idx="195">
                  <c:v>4.317108765428897E-05</c:v>
                </c:pt>
              </c:numCache>
            </c:numRef>
          </c:val>
          <c:smooth val="0"/>
        </c:ser>
        <c:marker val="1"/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7809319"/>
        <c:crosses val="autoZero"/>
        <c:auto val="0"/>
        <c:lblOffset val="100"/>
        <c:noMultiLvlLbl val="0"/>
      </c:catAx>
      <c:valAx>
        <c:axId val="5780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387979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Alternative Symmetric Distributions</a:t>
            </a:r>
          </a:p>
        </c:rich>
      </c:tx>
      <c:layout>
        <c:manualLayout>
          <c:xMode val="factor"/>
          <c:yMode val="factor"/>
          <c:x val="0.0035"/>
          <c:y val="-0.0097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0975"/>
          <c:w val="0.979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Sheet1!$B$598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Sheet1!$D$610:$D$927</c:f>
              <c:numCache>
                <c:ptCount val="318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  <c:pt idx="196">
                  <c:v>149</c:v>
                </c:pt>
                <c:pt idx="197">
                  <c:v>150</c:v>
                </c:pt>
                <c:pt idx="198">
                  <c:v>151</c:v>
                </c:pt>
                <c:pt idx="199">
                  <c:v>152</c:v>
                </c:pt>
                <c:pt idx="200">
                  <c:v>153</c:v>
                </c:pt>
                <c:pt idx="201">
                  <c:v>154</c:v>
                </c:pt>
                <c:pt idx="202">
                  <c:v>155</c:v>
                </c:pt>
                <c:pt idx="203">
                  <c:v>156</c:v>
                </c:pt>
                <c:pt idx="204">
                  <c:v>157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161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165</c:v>
                </c:pt>
                <c:pt idx="213">
                  <c:v>166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170</c:v>
                </c:pt>
                <c:pt idx="218">
                  <c:v>171</c:v>
                </c:pt>
                <c:pt idx="219">
                  <c:v>172</c:v>
                </c:pt>
                <c:pt idx="220">
                  <c:v>173</c:v>
                </c:pt>
                <c:pt idx="221">
                  <c:v>174</c:v>
                </c:pt>
                <c:pt idx="222">
                  <c:v>175</c:v>
                </c:pt>
                <c:pt idx="223">
                  <c:v>176</c:v>
                </c:pt>
                <c:pt idx="224">
                  <c:v>177</c:v>
                </c:pt>
                <c:pt idx="225">
                  <c:v>178</c:v>
                </c:pt>
                <c:pt idx="226">
                  <c:v>179</c:v>
                </c:pt>
                <c:pt idx="227">
                  <c:v>180</c:v>
                </c:pt>
                <c:pt idx="228">
                  <c:v>181</c:v>
                </c:pt>
                <c:pt idx="229">
                  <c:v>182</c:v>
                </c:pt>
                <c:pt idx="230">
                  <c:v>183</c:v>
                </c:pt>
                <c:pt idx="231">
                  <c:v>184</c:v>
                </c:pt>
                <c:pt idx="232">
                  <c:v>185</c:v>
                </c:pt>
                <c:pt idx="233">
                  <c:v>186</c:v>
                </c:pt>
                <c:pt idx="234">
                  <c:v>187</c:v>
                </c:pt>
                <c:pt idx="235">
                  <c:v>188</c:v>
                </c:pt>
                <c:pt idx="236">
                  <c:v>189</c:v>
                </c:pt>
                <c:pt idx="237">
                  <c:v>190</c:v>
                </c:pt>
                <c:pt idx="238">
                  <c:v>191</c:v>
                </c:pt>
                <c:pt idx="239">
                  <c:v>192</c:v>
                </c:pt>
                <c:pt idx="240">
                  <c:v>193</c:v>
                </c:pt>
                <c:pt idx="241">
                  <c:v>194</c:v>
                </c:pt>
                <c:pt idx="242">
                  <c:v>195</c:v>
                </c:pt>
                <c:pt idx="243">
                  <c:v>196</c:v>
                </c:pt>
                <c:pt idx="244">
                  <c:v>197</c:v>
                </c:pt>
                <c:pt idx="245">
                  <c:v>198</c:v>
                </c:pt>
                <c:pt idx="246">
                  <c:v>199</c:v>
                </c:pt>
                <c:pt idx="247">
                  <c:v>200</c:v>
                </c:pt>
                <c:pt idx="248">
                  <c:v>201</c:v>
                </c:pt>
                <c:pt idx="249">
                  <c:v>202</c:v>
                </c:pt>
                <c:pt idx="250">
                  <c:v>203</c:v>
                </c:pt>
                <c:pt idx="251">
                  <c:v>204</c:v>
                </c:pt>
                <c:pt idx="252">
                  <c:v>205</c:v>
                </c:pt>
                <c:pt idx="253">
                  <c:v>206</c:v>
                </c:pt>
                <c:pt idx="254">
                  <c:v>207</c:v>
                </c:pt>
                <c:pt idx="255">
                  <c:v>208</c:v>
                </c:pt>
                <c:pt idx="256">
                  <c:v>209</c:v>
                </c:pt>
                <c:pt idx="257">
                  <c:v>210</c:v>
                </c:pt>
                <c:pt idx="258">
                  <c:v>211</c:v>
                </c:pt>
                <c:pt idx="259">
                  <c:v>212</c:v>
                </c:pt>
                <c:pt idx="260">
                  <c:v>213</c:v>
                </c:pt>
                <c:pt idx="261">
                  <c:v>214</c:v>
                </c:pt>
                <c:pt idx="262">
                  <c:v>215</c:v>
                </c:pt>
                <c:pt idx="263">
                  <c:v>216</c:v>
                </c:pt>
                <c:pt idx="264">
                  <c:v>217</c:v>
                </c:pt>
                <c:pt idx="265">
                  <c:v>218</c:v>
                </c:pt>
                <c:pt idx="266">
                  <c:v>219</c:v>
                </c:pt>
                <c:pt idx="267">
                  <c:v>220</c:v>
                </c:pt>
                <c:pt idx="268">
                  <c:v>221</c:v>
                </c:pt>
                <c:pt idx="269">
                  <c:v>222</c:v>
                </c:pt>
                <c:pt idx="270">
                  <c:v>223</c:v>
                </c:pt>
                <c:pt idx="271">
                  <c:v>224</c:v>
                </c:pt>
                <c:pt idx="272">
                  <c:v>225</c:v>
                </c:pt>
                <c:pt idx="273">
                  <c:v>226</c:v>
                </c:pt>
                <c:pt idx="274">
                  <c:v>227</c:v>
                </c:pt>
                <c:pt idx="275">
                  <c:v>228</c:v>
                </c:pt>
                <c:pt idx="276">
                  <c:v>229</c:v>
                </c:pt>
                <c:pt idx="277">
                  <c:v>230</c:v>
                </c:pt>
                <c:pt idx="278">
                  <c:v>231</c:v>
                </c:pt>
                <c:pt idx="279">
                  <c:v>232</c:v>
                </c:pt>
                <c:pt idx="280">
                  <c:v>233</c:v>
                </c:pt>
                <c:pt idx="281">
                  <c:v>234</c:v>
                </c:pt>
                <c:pt idx="282">
                  <c:v>235</c:v>
                </c:pt>
                <c:pt idx="283">
                  <c:v>236</c:v>
                </c:pt>
                <c:pt idx="284">
                  <c:v>237</c:v>
                </c:pt>
                <c:pt idx="285">
                  <c:v>238</c:v>
                </c:pt>
                <c:pt idx="286">
                  <c:v>239</c:v>
                </c:pt>
                <c:pt idx="287">
                  <c:v>240</c:v>
                </c:pt>
                <c:pt idx="288">
                  <c:v>241</c:v>
                </c:pt>
                <c:pt idx="289">
                  <c:v>242</c:v>
                </c:pt>
                <c:pt idx="290">
                  <c:v>243</c:v>
                </c:pt>
                <c:pt idx="291">
                  <c:v>244</c:v>
                </c:pt>
                <c:pt idx="292">
                  <c:v>245</c:v>
                </c:pt>
                <c:pt idx="293">
                  <c:v>246</c:v>
                </c:pt>
                <c:pt idx="294">
                  <c:v>247</c:v>
                </c:pt>
                <c:pt idx="295">
                  <c:v>248</c:v>
                </c:pt>
                <c:pt idx="296">
                  <c:v>249</c:v>
                </c:pt>
                <c:pt idx="297">
                  <c:v>250</c:v>
                </c:pt>
                <c:pt idx="298">
                  <c:v>251</c:v>
                </c:pt>
                <c:pt idx="299">
                  <c:v>252</c:v>
                </c:pt>
                <c:pt idx="300">
                  <c:v>253</c:v>
                </c:pt>
                <c:pt idx="301">
                  <c:v>254</c:v>
                </c:pt>
                <c:pt idx="302">
                  <c:v>255</c:v>
                </c:pt>
                <c:pt idx="303">
                  <c:v>256</c:v>
                </c:pt>
                <c:pt idx="304">
                  <c:v>257</c:v>
                </c:pt>
                <c:pt idx="305">
                  <c:v>258</c:v>
                </c:pt>
                <c:pt idx="306">
                  <c:v>259</c:v>
                </c:pt>
                <c:pt idx="307">
                  <c:v>260</c:v>
                </c:pt>
                <c:pt idx="308">
                  <c:v>261</c:v>
                </c:pt>
                <c:pt idx="309">
                  <c:v>262</c:v>
                </c:pt>
                <c:pt idx="310">
                  <c:v>263</c:v>
                </c:pt>
                <c:pt idx="311">
                  <c:v>264</c:v>
                </c:pt>
                <c:pt idx="312">
                  <c:v>265</c:v>
                </c:pt>
                <c:pt idx="313">
                  <c:v>266</c:v>
                </c:pt>
                <c:pt idx="314">
                  <c:v>267</c:v>
                </c:pt>
                <c:pt idx="315">
                  <c:v>268</c:v>
                </c:pt>
                <c:pt idx="316">
                  <c:v>269</c:v>
                </c:pt>
                <c:pt idx="317">
                  <c:v>270</c:v>
                </c:pt>
              </c:numCache>
            </c:numRef>
          </c:cat>
          <c:val>
            <c:numRef>
              <c:f>Sheet1!$E$610:$E$927</c:f>
              <c:numCache>
                <c:ptCount val="318"/>
                <c:pt idx="0">
                  <c:v>5.44266550503825E-05</c:v>
                </c:pt>
                <c:pt idx="1">
                  <c:v>6.100240841589339E-05</c:v>
                </c:pt>
                <c:pt idx="2">
                  <c:v>6.829144870947004E-05</c:v>
                </c:pt>
                <c:pt idx="3">
                  <c:v>7.636066060562616E-05</c:v>
                </c:pt>
                <c:pt idx="4">
                  <c:v>8.52819328745701E-05</c:v>
                </c:pt>
                <c:pt idx="5">
                  <c:v>9.513238828283222E-05</c:v>
                </c:pt>
                <c:pt idx="6">
                  <c:v>0.00010599460764266282</c:v>
                </c:pt>
                <c:pt idx="7">
                  <c:v>0.000117956845640487</c:v>
                </c:pt>
                <c:pt idx="8">
                  <c:v>0.0001311132358717848</c:v>
                </c:pt>
                <c:pt idx="9">
                  <c:v>0.00014556398230921512</c:v>
                </c:pt>
                <c:pt idx="10">
                  <c:v>0.00016141553423517065</c:v>
                </c:pt>
                <c:pt idx="11">
                  <c:v>0.00017878074148198144</c:v>
                </c:pt>
                <c:pt idx="12">
                  <c:v>0.00019777898664566845</c:v>
                </c:pt>
                <c:pt idx="13">
                  <c:v>0.00021853629077565117</c:v>
                </c:pt>
                <c:pt idx="14">
                  <c:v>0.00024118538889649293</c:v>
                </c:pt>
                <c:pt idx="15">
                  <c:v>0.0002658657715921113</c:v>
                </c:pt>
                <c:pt idx="16">
                  <c:v>0.00029272368878153983</c:v>
                </c:pt>
                <c:pt idx="17">
                  <c:v>0.00032191211174196674</c:v>
                </c:pt>
                <c:pt idx="18">
                  <c:v>0.00035359064939315024</c:v>
                </c:pt>
                <c:pt idx="19">
                  <c:v>0.0003879254148511746</c:v>
                </c:pt>
                <c:pt idx="20">
                  <c:v>0.00042508883829248887</c:v>
                </c:pt>
                <c:pt idx="21">
                  <c:v>0.0004652594222448632</c:v>
                </c:pt>
                <c:pt idx="22">
                  <c:v>0.0005086214355436589</c:v>
                </c:pt>
                <c:pt idx="23">
                  <c:v>0.0005553645423627781</c:v>
                </c:pt>
                <c:pt idx="24">
                  <c:v>0.0006056833629526803</c:v>
                </c:pt>
                <c:pt idx="25">
                  <c:v>0.0006597769629953622</c:v>
                </c:pt>
                <c:pt idx="26">
                  <c:v>0.0007178482688202289</c:v>
                </c:pt>
                <c:pt idx="27">
                  <c:v>0.0007801034061168057</c:v>
                </c:pt>
                <c:pt idx="28">
                  <c:v>0.0008467509602312118</c:v>
                </c:pt>
                <c:pt idx="29">
                  <c:v>0.0009180011566434516</c:v>
                </c:pt>
                <c:pt idx="30">
                  <c:v>0.0009940649607914835</c:v>
                </c:pt>
                <c:pt idx="31">
                  <c:v>0.001075153097034496</c:v>
                </c:pt>
                <c:pt idx="32">
                  <c:v>0.00116147498722978</c:v>
                </c:pt>
                <c:pt idx="33">
                  <c:v>0.0012532376101322294</c:v>
                </c:pt>
                <c:pt idx="34">
                  <c:v>0.0013506442836090193</c:v>
                </c:pt>
                <c:pt idx="35">
                  <c:v>0.001453893372489699</c:v>
                </c:pt>
                <c:pt idx="36">
                  <c:v>0.001563176925738231</c:v>
                </c:pt>
                <c:pt idx="37">
                  <c:v>0.0016786792475318305</c:v>
                </c:pt>
                <c:pt idx="38">
                  <c:v>0.0018005754077543643</c:v>
                </c:pt>
                <c:pt idx="39">
                  <c:v>0.0019290296983512456</c:v>
                </c:pt>
                <c:pt idx="40">
                  <c:v>0.002064194042939022</c:v>
                </c:pt>
                <c:pt idx="41">
                  <c:v>0.002206206368006281</c:v>
                </c:pt>
                <c:pt idx="42">
                  <c:v>0.002355188944972379</c:v>
                </c:pt>
                <c:pt idx="43">
                  <c:v>0.0025112467132757266</c:v>
                </c:pt>
                <c:pt idx="44">
                  <c:v>0.0026744655955320148</c:v>
                </c:pt>
                <c:pt idx="45">
                  <c:v>0.0028449108166228774</c:v>
                </c:pt>
                <c:pt idx="46">
                  <c:v>0.003022625239334579</c:v>
                </c:pt>
                <c:pt idx="47">
                  <c:v>0.003207627729852052</c:v>
                </c:pt>
                <c:pt idx="48">
                  <c:v>0.0033999115670135167</c:v>
                </c:pt>
                <c:pt idx="49">
                  <c:v>0.003599442909732949</c:v>
                </c:pt>
                <c:pt idx="50">
                  <c:v>0.0038061593373901075</c:v>
                </c:pt>
                <c:pt idx="51">
                  <c:v>0.004019968478259545</c:v>
                </c:pt>
                <c:pt idx="52">
                  <c:v>0.004240746741190834</c:v>
                </c:pt>
                <c:pt idx="53">
                  <c:v>0.00446833816575266</c:v>
                </c:pt>
                <c:pt idx="54">
                  <c:v>0.00470255340590557</c:v>
                </c:pt>
                <c:pt idx="55">
                  <c:v>0.0049431688619648905</c:v>
                </c:pt>
                <c:pt idx="56">
                  <c:v>0.005189925975151725</c:v>
                </c:pt>
                <c:pt idx="57">
                  <c:v>0.005442530698402036</c:v>
                </c:pt>
                <c:pt idx="58">
                  <c:v>0.0057006531563100525</c:v>
                </c:pt>
                <c:pt idx="59">
                  <c:v>0.00596392750612257</c:v>
                </c:pt>
                <c:pt idx="60">
                  <c:v>0.006231952010577301</c:v>
                </c:pt>
                <c:pt idx="61">
                  <c:v>0.006504289332095489</c:v>
                </c:pt>
                <c:pt idx="62">
                  <c:v>0.006780467056402976</c:v>
                </c:pt>
                <c:pt idx="63">
                  <c:v>0.007059978452073109</c:v>
                </c:pt>
                <c:pt idx="64">
                  <c:v>0.0073422834707702325</c:v>
                </c:pt>
                <c:pt idx="65">
                  <c:v>0.007626809991136582</c:v>
                </c:pt>
                <c:pt idx="66">
                  <c:v>0.007912955307323149</c:v>
                </c:pt>
                <c:pt idx="67">
                  <c:v>0.008200087861133007</c:v>
                </c:pt>
                <c:pt idx="68">
                  <c:v>0.008487549214642492</c:v>
                </c:pt>
                <c:pt idx="69">
                  <c:v>0.008774656258011266</c:v>
                </c:pt>
                <c:pt idx="70">
                  <c:v>0.009060703645008283</c:v>
                </c:pt>
                <c:pt idx="71">
                  <c:v>0.009344966446589895</c:v>
                </c:pt>
                <c:pt idx="72">
                  <c:v>0.009626703010691708</c:v>
                </c:pt>
                <c:pt idx="73">
                  <c:v>0.009905158014262344</c:v>
                </c:pt>
                <c:pt idx="74">
                  <c:v>0.010179565691498678</c:v>
                </c:pt>
                <c:pt idx="75">
                  <c:v>0.010449153220263453</c:v>
                </c:pt>
                <c:pt idx="76">
                  <c:v>0.010713144246801481</c:v>
                </c:pt>
                <c:pt idx="77">
                  <c:v>0.010970762527143215</c:v>
                </c:pt>
                <c:pt idx="78">
                  <c:v>0.011221235662017463</c:v>
                </c:pt>
                <c:pt idx="79">
                  <c:v>0.011463798900709027</c:v>
                </c:pt>
                <c:pt idx="80">
                  <c:v>0.011697698988112395</c:v>
                </c:pt>
                <c:pt idx="81">
                  <c:v>0.01192219802826648</c:v>
                </c:pt>
                <c:pt idx="82">
                  <c:v>0.012136577336923846</c:v>
                </c:pt>
                <c:pt idx="83">
                  <c:v>0.012340141255223576</c:v>
                </c:pt>
                <c:pt idx="84">
                  <c:v>0.01253222089631054</c:v>
                </c:pt>
                <c:pt idx="85">
                  <c:v>0.01271217779678295</c:v>
                </c:pt>
                <c:pt idx="86">
                  <c:v>0.012879407445158877</c:v>
                </c:pt>
                <c:pt idx="87">
                  <c:v>0.013033342660132714</c:v>
                </c:pt>
                <c:pt idx="88">
                  <c:v>0.013173456792242109</c:v>
                </c:pt>
                <c:pt idx="89">
                  <c:v>0.013299266723679794</c:v>
                </c:pt>
                <c:pt idx="90">
                  <c:v>0.01341033564235455</c:v>
                </c:pt>
                <c:pt idx="91">
                  <c:v>0.013506275567919961</c:v>
                </c:pt>
                <c:pt idx="92">
                  <c:v>0.013586749609333648</c:v>
                </c:pt>
                <c:pt idx="93">
                  <c:v>0.013651473935566514</c:v>
                </c:pt>
                <c:pt idx="94">
                  <c:v>0.013700219443330316</c:v>
                </c:pt>
                <c:pt idx="95">
                  <c:v>0.013732813108110722</c:v>
                </c:pt>
                <c:pt idx="96">
                  <c:v>0.013749139007356352</c:v>
                </c:pt>
                <c:pt idx="97">
                  <c:v>0.013749139007356352</c:v>
                </c:pt>
                <c:pt idx="98">
                  <c:v>0.013732813108110722</c:v>
                </c:pt>
                <c:pt idx="99">
                  <c:v>0.013700219443330316</c:v>
                </c:pt>
                <c:pt idx="100">
                  <c:v>0.013651473935566514</c:v>
                </c:pt>
                <c:pt idx="101">
                  <c:v>0.013586749609333648</c:v>
                </c:pt>
                <c:pt idx="102">
                  <c:v>0.013506275567919961</c:v>
                </c:pt>
                <c:pt idx="103">
                  <c:v>0.01341033564235455</c:v>
                </c:pt>
                <c:pt idx="104">
                  <c:v>0.013299266723679794</c:v>
                </c:pt>
                <c:pt idx="105">
                  <c:v>0.013173456792242109</c:v>
                </c:pt>
                <c:pt idx="106">
                  <c:v>0.013033342660132714</c:v>
                </c:pt>
                <c:pt idx="107">
                  <c:v>0.012879407445158877</c:v>
                </c:pt>
                <c:pt idx="108">
                  <c:v>0.01271217779678295</c:v>
                </c:pt>
                <c:pt idx="109">
                  <c:v>0.01253222089631054</c:v>
                </c:pt>
                <c:pt idx="110">
                  <c:v>0.012340141255223576</c:v>
                </c:pt>
                <c:pt idx="111">
                  <c:v>0.012136577336923846</c:v>
                </c:pt>
                <c:pt idx="112">
                  <c:v>0.01192219802826648</c:v>
                </c:pt>
                <c:pt idx="113">
                  <c:v>0.011697698988112395</c:v>
                </c:pt>
                <c:pt idx="114">
                  <c:v>0.011463798900709027</c:v>
                </c:pt>
                <c:pt idx="115">
                  <c:v>0.011221235662017463</c:v>
                </c:pt>
                <c:pt idx="116">
                  <c:v>0.010970762527143215</c:v>
                </c:pt>
                <c:pt idx="117">
                  <c:v>0.010713144246801481</c:v>
                </c:pt>
                <c:pt idx="118">
                  <c:v>0.010449153220263453</c:v>
                </c:pt>
                <c:pt idx="119">
                  <c:v>0.010179565691498678</c:v>
                </c:pt>
                <c:pt idx="120">
                  <c:v>0.009905158014262344</c:v>
                </c:pt>
                <c:pt idx="121">
                  <c:v>0.009626703010691708</c:v>
                </c:pt>
                <c:pt idx="122">
                  <c:v>0.009344966446589895</c:v>
                </c:pt>
                <c:pt idx="123">
                  <c:v>0.009060703645008283</c:v>
                </c:pt>
                <c:pt idx="124">
                  <c:v>0.008774656258011266</c:v>
                </c:pt>
                <c:pt idx="125">
                  <c:v>0.008487549214642492</c:v>
                </c:pt>
                <c:pt idx="126">
                  <c:v>0.008200087861133007</c:v>
                </c:pt>
                <c:pt idx="127">
                  <c:v>0.007912955307323149</c:v>
                </c:pt>
                <c:pt idx="128">
                  <c:v>0.007626809991136582</c:v>
                </c:pt>
                <c:pt idx="129">
                  <c:v>0.0073422834707702325</c:v>
                </c:pt>
                <c:pt idx="130">
                  <c:v>0.007059978452073109</c:v>
                </c:pt>
                <c:pt idx="131">
                  <c:v>0.006780467056402976</c:v>
                </c:pt>
                <c:pt idx="132">
                  <c:v>0.006504289332095489</c:v>
                </c:pt>
                <c:pt idx="133">
                  <c:v>0.006231952010577301</c:v>
                </c:pt>
                <c:pt idx="134">
                  <c:v>0.00596392750612257</c:v>
                </c:pt>
                <c:pt idx="135">
                  <c:v>0.0057006531563100525</c:v>
                </c:pt>
                <c:pt idx="136">
                  <c:v>0.005442530698402036</c:v>
                </c:pt>
                <c:pt idx="137">
                  <c:v>0.005189925975151725</c:v>
                </c:pt>
                <c:pt idx="138">
                  <c:v>0.0049431688619648905</c:v>
                </c:pt>
                <c:pt idx="139">
                  <c:v>0.00470255340590557</c:v>
                </c:pt>
                <c:pt idx="140">
                  <c:v>0.00446833816575266</c:v>
                </c:pt>
                <c:pt idx="141">
                  <c:v>0.004240746741190834</c:v>
                </c:pt>
                <c:pt idx="142">
                  <c:v>0.004019968478259545</c:v>
                </c:pt>
                <c:pt idx="143">
                  <c:v>0.0038061593373901075</c:v>
                </c:pt>
                <c:pt idx="144">
                  <c:v>0.003599442909732949</c:v>
                </c:pt>
                <c:pt idx="145">
                  <c:v>0.0033999115670135167</c:v>
                </c:pt>
                <c:pt idx="146">
                  <c:v>0.003207627729852052</c:v>
                </c:pt>
                <c:pt idx="147">
                  <c:v>0.003022625239334579</c:v>
                </c:pt>
                <c:pt idx="148">
                  <c:v>0.0028449108166228774</c:v>
                </c:pt>
                <c:pt idx="149">
                  <c:v>0.0026744655955320148</c:v>
                </c:pt>
                <c:pt idx="150">
                  <c:v>0.0025112467132757266</c:v>
                </c:pt>
                <c:pt idx="151">
                  <c:v>0.002355188944972379</c:v>
                </c:pt>
                <c:pt idx="152">
                  <c:v>0.002206206368006281</c:v>
                </c:pt>
                <c:pt idx="153">
                  <c:v>0.002064194042939022</c:v>
                </c:pt>
                <c:pt idx="154">
                  <c:v>0.0019290296983512456</c:v>
                </c:pt>
                <c:pt idx="155">
                  <c:v>0.0018005754077543643</c:v>
                </c:pt>
                <c:pt idx="156">
                  <c:v>0.0016786792475318305</c:v>
                </c:pt>
                <c:pt idx="157">
                  <c:v>0.001563176925738231</c:v>
                </c:pt>
                <c:pt idx="158">
                  <c:v>0.001453893372489699</c:v>
                </c:pt>
                <c:pt idx="159">
                  <c:v>0.0013506442836090193</c:v>
                </c:pt>
                <c:pt idx="160">
                  <c:v>0.0012532376101322294</c:v>
                </c:pt>
                <c:pt idx="161">
                  <c:v>0.00116147498722978</c:v>
                </c:pt>
                <c:pt idx="162">
                  <c:v>0.001075153097034496</c:v>
                </c:pt>
                <c:pt idx="163">
                  <c:v>0.0009940649607914835</c:v>
                </c:pt>
                <c:pt idx="164">
                  <c:v>0.0009180011566434516</c:v>
                </c:pt>
                <c:pt idx="165">
                  <c:v>0.0008467509602312118</c:v>
                </c:pt>
                <c:pt idx="166">
                  <c:v>0.0007801034061168057</c:v>
                </c:pt>
                <c:pt idx="167">
                  <c:v>0.0007178482688202289</c:v>
                </c:pt>
                <c:pt idx="168">
                  <c:v>0.0006597769629953622</c:v>
                </c:pt>
                <c:pt idx="169">
                  <c:v>0.0006056833629526803</c:v>
                </c:pt>
                <c:pt idx="170">
                  <c:v>0.0005553645423627781</c:v>
                </c:pt>
                <c:pt idx="171">
                  <c:v>0.0005086214355436589</c:v>
                </c:pt>
                <c:pt idx="172">
                  <c:v>0.0004652594222448632</c:v>
                </c:pt>
                <c:pt idx="173">
                  <c:v>0.00042508883829248887</c:v>
                </c:pt>
                <c:pt idx="174">
                  <c:v>0.0003879254148511746</c:v>
                </c:pt>
                <c:pt idx="175">
                  <c:v>0.00035359064939315024</c:v>
                </c:pt>
                <c:pt idx="176">
                  <c:v>0.00032191211174196674</c:v>
                </c:pt>
                <c:pt idx="177">
                  <c:v>0.00029272368878153983</c:v>
                </c:pt>
                <c:pt idx="178">
                  <c:v>0.0002658657715921113</c:v>
                </c:pt>
                <c:pt idx="179">
                  <c:v>0.00024118538889649293</c:v>
                </c:pt>
                <c:pt idx="180">
                  <c:v>0.00021853629077565117</c:v>
                </c:pt>
                <c:pt idx="181">
                  <c:v>0.00019777898664566845</c:v>
                </c:pt>
                <c:pt idx="182">
                  <c:v>0.00017878074148198144</c:v>
                </c:pt>
                <c:pt idx="183">
                  <c:v>0.00016141553423517065</c:v>
                </c:pt>
                <c:pt idx="184">
                  <c:v>0.00014556398230921512</c:v>
                </c:pt>
                <c:pt idx="185">
                  <c:v>0.0001311132358717848</c:v>
                </c:pt>
                <c:pt idx="186">
                  <c:v>0.000117956845640487</c:v>
                </c:pt>
                <c:pt idx="187">
                  <c:v>0.00010599460764266282</c:v>
                </c:pt>
                <c:pt idx="188">
                  <c:v>9.513238828283222E-05</c:v>
                </c:pt>
                <c:pt idx="189">
                  <c:v>8.52819328745701E-05</c:v>
                </c:pt>
                <c:pt idx="190">
                  <c:v>7.636066060562616E-05</c:v>
                </c:pt>
                <c:pt idx="191">
                  <c:v>6.829144870947004E-05</c:v>
                </c:pt>
                <c:pt idx="192">
                  <c:v>6.100240841589339E-05</c:v>
                </c:pt>
                <c:pt idx="193">
                  <c:v>5.44266550503825E-05</c:v>
                </c:pt>
                <c:pt idx="194">
                  <c:v>4.8502074448974E-05</c:v>
                </c:pt>
                <c:pt idx="195">
                  <c:v>4.317108765428897E-05</c:v>
                </c:pt>
                <c:pt idx="196">
                  <c:v>3.838041566122313E-05</c:v>
                </c:pt>
                <c:pt idx="197">
                  <c:v>3.4080845788936655E-05</c:v>
                </c:pt>
                <c:pt idx="198">
                  <c:v>3.0227001070686627E-05</c:v>
                </c:pt>
                <c:pt idx="199">
                  <c:v>2.677711387581188E-05</c:v>
                </c:pt>
                <c:pt idx="200">
                  <c:v>2.3692804809724773E-05</c:v>
                </c:pt>
                <c:pt idx="201">
                  <c:v>2.0938867778811962E-05</c:v>
                </c:pt>
                <c:pt idx="202">
                  <c:v>1.8483061958221972E-05</c:v>
                </c:pt>
                <c:pt idx="203">
                  <c:v>1.6295911261982887E-05</c:v>
                </c:pt>
                <c:pt idx="204">
                  <c:v>1.4350511786949449E-05</c:v>
                </c:pt>
                <c:pt idx="205">
                  <c:v>1.2622347584788189E-05</c:v>
                </c:pt>
                <c:pt idx="206">
                  <c:v>1.1089115009501995E-05</c:v>
                </c:pt>
                <c:pt idx="207">
                  <c:v>9.730555791701885E-06</c:v>
                </c:pt>
                <c:pt idx="208">
                  <c:v>8.528298904677645E-06</c:v>
                </c:pt>
                <c:pt idx="209">
                  <c:v>7.465711210952119E-06</c:v>
                </c:pt>
                <c:pt idx="210">
                  <c:v>6.5277568110072046E-06</c:v>
                </c:pt>
                <c:pt idx="211">
                  <c:v>5.700864957770845E-06</c:v>
                </c:pt>
                <c:pt idx="212">
                  <c:v>4.972806350741926E-06</c:v>
                </c:pt>
                <c:pt idx="213">
                  <c:v>4.332577581760305E-06</c:v>
                </c:pt>
                <c:pt idx="214">
                  <c:v>3.770293469840799E-06</c:v>
                </c:pt>
                <c:pt idx="215">
                  <c:v>3.2770869946096443E-06</c:v>
                </c:pt>
                <c:pt idx="216">
                  <c:v>2.845016516136642E-06</c:v>
                </c:pt>
                <c:pt idx="217">
                  <c:v>2.4669799527753612E-06</c:v>
                </c:pt>
                <c:pt idx="218">
                  <c:v>2.136635577450918E-06</c:v>
                </c:pt>
                <c:pt idx="219">
                  <c:v>1.8483290861292869E-06</c:v>
                </c:pt>
                <c:pt idx="220">
                  <c:v>1.5970265894436974E-06</c:v>
                </c:pt>
                <c:pt idx="221">
                  <c:v>1.3782531791487473E-06</c:v>
                </c:pt>
                <c:pt idx="222">
                  <c:v>1.1880367247535308E-06</c:v>
                </c:pt>
                <c:pt idx="223">
                  <c:v>1.0228565619140246E-06</c:v>
                </c:pt>
                <c:pt idx="224">
                  <c:v>8.795967425357221E-07</c:v>
                </c:pt>
                <c:pt idx="225">
                  <c:v>7.555035266741953E-07</c:v>
                </c:pt>
                <c:pt idx="226">
                  <c:v>6.481468078815009E-07</c:v>
                </c:pt>
                <c:pt idx="227">
                  <c:v>5.553851763178924E-07</c:v>
                </c:pt>
                <c:pt idx="228">
                  <c:v>4.753343374508627E-07</c:v>
                </c:pt>
                <c:pt idx="229">
                  <c:v>4.063386182466722E-07</c:v>
                </c:pt>
                <c:pt idx="230">
                  <c:v>3.469453072015653E-07</c:v>
                </c:pt>
                <c:pt idx="231">
                  <c:v>2.9588158916693274E-07</c:v>
                </c:pt>
                <c:pt idx="232">
                  <c:v>2.5203385052658525E-07</c:v>
                </c:pt>
                <c:pt idx="233">
                  <c:v>2.1442914474117195E-07</c:v>
                </c:pt>
                <c:pt idx="234">
                  <c:v>1.8221862246331726E-07</c:v>
                </c:pt>
                <c:pt idx="235">
                  <c:v>1.5466274424648022E-07</c:v>
                </c:pt>
                <c:pt idx="236">
                  <c:v>1.3111810723899907E-07</c:v>
                </c:pt>
                <c:pt idx="237">
                  <c:v>1.1102573010752901E-07</c:v>
                </c:pt>
                <c:pt idx="238">
                  <c:v>9.390065272157029E-08</c:v>
                </c:pt>
                <c:pt idx="239">
                  <c:v>7.932271881716459E-08</c:v>
                </c:pt>
                <c:pt idx="240">
                  <c:v>6.6928420919215E-08</c:v>
                </c:pt>
                <c:pt idx="241">
                  <c:v>5.640369722484913E-08</c:v>
                </c:pt>
                <c:pt idx="242">
                  <c:v>4.7477579930397227E-08</c:v>
                </c:pt>
                <c:pt idx="243">
                  <c:v>3.99166036252026E-08</c:v>
                </c:pt>
                <c:pt idx="244">
                  <c:v>3.351989088639357E-08</c:v>
                </c:pt>
                <c:pt idx="245">
                  <c:v>2.811484010502721E-08</c:v>
                </c:pt>
                <c:pt idx="246">
                  <c:v>2.3553347875109827E-08</c:v>
                </c:pt>
                <c:pt idx="247">
                  <c:v>1.9708505005746525E-08</c:v>
                </c:pt>
                <c:pt idx="248">
                  <c:v>1.6471711398516853E-08</c:v>
                </c:pt>
                <c:pt idx="249">
                  <c:v>1.375016069443121E-08</c:v>
                </c:pt>
                <c:pt idx="250">
                  <c:v>1.1464650766062927E-08</c:v>
                </c:pt>
                <c:pt idx="251">
                  <c:v>9.547680839943015E-09</c:v>
                </c:pt>
                <c:pt idx="252">
                  <c:v>7.941800311564743E-09</c:v>
                </c:pt>
                <c:pt idx="253">
                  <c:v>6.598178189731407E-09</c:v>
                </c:pt>
                <c:pt idx="254">
                  <c:v>5.475365607383831E-09</c:v>
                </c:pt>
                <c:pt idx="255">
                  <c:v>4.538226990604368E-09</c:v>
                </c:pt>
                <c:pt idx="256">
                  <c:v>3.757018313401674E-09</c:v>
                </c:pt>
                <c:pt idx="257">
                  <c:v>3.106593409208052E-09</c:v>
                </c:pt>
                <c:pt idx="258">
                  <c:v>2.5657215855988267E-09</c:v>
                </c:pt>
                <c:pt idx="259">
                  <c:v>2.116501820077928E-09</c:v>
                </c:pt>
                <c:pt idx="260">
                  <c:v>1.743860623991363E-09</c:v>
                </c:pt>
                <c:pt idx="261">
                  <c:v>1.4351222694535536E-09</c:v>
                </c:pt>
                <c:pt idx="262">
                  <c:v>1.1796414999110046E-09</c:v>
                </c:pt>
                <c:pt idx="263">
                  <c:v>9.684901065428335E-10</c:v>
                </c:pt>
                <c:pt idx="264">
                  <c:v>7.941898666614573E-10</c:v>
                </c:pt>
                <c:pt idx="265">
                  <c:v>6.504853218634357E-10</c:v>
                </c:pt>
                <c:pt idx="266">
                  <c:v>5.321507368553151E-10</c:v>
                </c:pt>
                <c:pt idx="267">
                  <c:v>4.3482633739790586E-10</c:v>
                </c:pt>
                <c:pt idx="268">
                  <c:v>3.548795892879699E-10</c:v>
                </c:pt>
                <c:pt idx="269">
                  <c:v>2.8928786026336947E-10</c:v>
                </c:pt>
                <c:pt idx="270">
                  <c:v>2.355393127055118E-10</c:v>
                </c:pt>
                <c:pt idx="271">
                  <c:v>1.915493156126374E-10</c:v>
                </c:pt>
                <c:pt idx="272">
                  <c:v>1.555900472528776E-10</c:v>
                </c:pt>
                <c:pt idx="273">
                  <c:v>1.2623129210066626E-10</c:v>
                </c:pt>
                <c:pt idx="274">
                  <c:v>1.0229072330329407E-10</c:v>
                </c:pt>
                <c:pt idx="275">
                  <c:v>8.279221053402304E-11</c:v>
                </c:pt>
                <c:pt idx="276">
                  <c:v>6.693090757064444E-11</c:v>
                </c:pt>
                <c:pt idx="277">
                  <c:v>5.4044058645143814E-11</c:v>
                </c:pt>
                <c:pt idx="278">
                  <c:v>4.3586621391012136E-11</c:v>
                </c:pt>
                <c:pt idx="279">
                  <c:v>3.511094046720756E-11</c:v>
                </c:pt>
                <c:pt idx="280">
                  <c:v>2.824982265307435E-11</c:v>
                </c:pt>
                <c:pt idx="281">
                  <c:v>2.2702464014039094E-11</c:v>
                </c:pt>
                <c:pt idx="282">
                  <c:v>1.8222764936096158E-11</c:v>
                </c:pt>
                <c:pt idx="283">
                  <c:v>1.4609641431170183E-11</c:v>
                </c:pt>
                <c:pt idx="284">
                  <c:v>1.169900288174649E-11</c:v>
                </c:pt>
                <c:pt idx="285">
                  <c:v>9.357118850656589E-12</c:v>
                </c:pt>
                <c:pt idx="286">
                  <c:v>7.475142058707528E-12</c:v>
                </c:pt>
                <c:pt idx="287">
                  <c:v>5.964592280204845E-12</c:v>
                </c:pt>
                <c:pt idx="288">
                  <c:v>4.75363772017721E-12</c:v>
                </c:pt>
                <c:pt idx="289">
                  <c:v>3.784037276914882E-12</c:v>
                </c:pt>
                <c:pt idx="290">
                  <c:v>3.008629699852986E-12</c:v>
                </c:pt>
                <c:pt idx="291">
                  <c:v>2.389274662584931E-12</c:v>
                </c:pt>
                <c:pt idx="292">
                  <c:v>1.8951667302196405E-12</c:v>
                </c:pt>
                <c:pt idx="293">
                  <c:v>1.5014565772783969E-12</c:v>
                </c:pt>
                <c:pt idx="294">
                  <c:v>1.1881250067736262E-12</c:v>
                </c:pt>
                <c:pt idx="295">
                  <c:v>9.39064674183482E-13</c:v>
                </c:pt>
                <c:pt idx="296">
                  <c:v>7.413322222264129E-13</c:v>
                </c:pt>
                <c:pt idx="297">
                  <c:v>5.845400305351586E-13</c:v>
                </c:pt>
                <c:pt idx="298">
                  <c:v>4.603621879660053E-13</c:v>
                </c:pt>
                <c:pt idx="299">
                  <c:v>3.6213378169727747E-13</c:v>
                </c:pt>
                <c:pt idx="300">
                  <c:v>2.8452631636079325E-13</c:v>
                </c:pt>
                <c:pt idx="301">
                  <c:v>2.232851546705721E-13</c:v>
                </c:pt>
                <c:pt idx="302">
                  <c:v>1.750174148651954E-13</c:v>
                </c:pt>
                <c:pt idx="303">
                  <c:v>1.3702085929607178E-13</c:v>
                </c:pt>
                <c:pt idx="304">
                  <c:v>1.0714603780847748E-13</c:v>
                </c:pt>
                <c:pt idx="305">
                  <c:v>8.3685372118045E-14</c:v>
                </c:pt>
                <c:pt idx="306">
                  <c:v>6.528403581917057E-14</c:v>
                </c:pt>
                <c:pt idx="307">
                  <c:v>5.0868442916310736E-14</c:v>
                </c:pt>
                <c:pt idx="308">
                  <c:v>3.9588942466041724E-14</c:v>
                </c:pt>
                <c:pt idx="309">
                  <c:v>3.0773958525518964E-14</c:v>
                </c:pt>
                <c:pt idx="310">
                  <c:v>2.38933384278952E-14</c:v>
                </c:pt>
                <c:pt idx="311">
                  <c:v>1.8529099430655134E-14</c:v>
                </c:pt>
                <c:pt idx="312">
                  <c:v>1.4352111378542995E-14</c:v>
                </c:pt>
                <c:pt idx="313">
                  <c:v>1.1103535543498318E-14</c:v>
                </c:pt>
                <c:pt idx="314">
                  <c:v>8.580069093139996E-15</c:v>
                </c:pt>
                <c:pt idx="315">
                  <c:v>6.622230452189329E-15</c:v>
                </c:pt>
                <c:pt idx="316">
                  <c:v>5.105071180118099E-15</c:v>
                </c:pt>
                <c:pt idx="317">
                  <c:v>3.930821479670034E-15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Sheet1!$D$610:$D$927</c:f>
              <c:numCache>
                <c:ptCount val="318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  <c:pt idx="196">
                  <c:v>149</c:v>
                </c:pt>
                <c:pt idx="197">
                  <c:v>150</c:v>
                </c:pt>
                <c:pt idx="198">
                  <c:v>151</c:v>
                </c:pt>
                <c:pt idx="199">
                  <c:v>152</c:v>
                </c:pt>
                <c:pt idx="200">
                  <c:v>153</c:v>
                </c:pt>
                <c:pt idx="201">
                  <c:v>154</c:v>
                </c:pt>
                <c:pt idx="202">
                  <c:v>155</c:v>
                </c:pt>
                <c:pt idx="203">
                  <c:v>156</c:v>
                </c:pt>
                <c:pt idx="204">
                  <c:v>157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161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165</c:v>
                </c:pt>
                <c:pt idx="213">
                  <c:v>166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170</c:v>
                </c:pt>
                <c:pt idx="218">
                  <c:v>171</c:v>
                </c:pt>
                <c:pt idx="219">
                  <c:v>172</c:v>
                </c:pt>
                <c:pt idx="220">
                  <c:v>173</c:v>
                </c:pt>
                <c:pt idx="221">
                  <c:v>174</c:v>
                </c:pt>
                <c:pt idx="222">
                  <c:v>175</c:v>
                </c:pt>
                <c:pt idx="223">
                  <c:v>176</c:v>
                </c:pt>
                <c:pt idx="224">
                  <c:v>177</c:v>
                </c:pt>
                <c:pt idx="225">
                  <c:v>178</c:v>
                </c:pt>
                <c:pt idx="226">
                  <c:v>179</c:v>
                </c:pt>
                <c:pt idx="227">
                  <c:v>180</c:v>
                </c:pt>
                <c:pt idx="228">
                  <c:v>181</c:v>
                </c:pt>
                <c:pt idx="229">
                  <c:v>182</c:v>
                </c:pt>
                <c:pt idx="230">
                  <c:v>183</c:v>
                </c:pt>
                <c:pt idx="231">
                  <c:v>184</c:v>
                </c:pt>
                <c:pt idx="232">
                  <c:v>185</c:v>
                </c:pt>
                <c:pt idx="233">
                  <c:v>186</c:v>
                </c:pt>
                <c:pt idx="234">
                  <c:v>187</c:v>
                </c:pt>
                <c:pt idx="235">
                  <c:v>188</c:v>
                </c:pt>
                <c:pt idx="236">
                  <c:v>189</c:v>
                </c:pt>
                <c:pt idx="237">
                  <c:v>190</c:v>
                </c:pt>
                <c:pt idx="238">
                  <c:v>191</c:v>
                </c:pt>
                <c:pt idx="239">
                  <c:v>192</c:v>
                </c:pt>
                <c:pt idx="240">
                  <c:v>193</c:v>
                </c:pt>
                <c:pt idx="241">
                  <c:v>194</c:v>
                </c:pt>
                <c:pt idx="242">
                  <c:v>195</c:v>
                </c:pt>
                <c:pt idx="243">
                  <c:v>196</c:v>
                </c:pt>
                <c:pt idx="244">
                  <c:v>197</c:v>
                </c:pt>
                <c:pt idx="245">
                  <c:v>198</c:v>
                </c:pt>
                <c:pt idx="246">
                  <c:v>199</c:v>
                </c:pt>
                <c:pt idx="247">
                  <c:v>200</c:v>
                </c:pt>
                <c:pt idx="248">
                  <c:v>201</c:v>
                </c:pt>
                <c:pt idx="249">
                  <c:v>202</c:v>
                </c:pt>
                <c:pt idx="250">
                  <c:v>203</c:v>
                </c:pt>
                <c:pt idx="251">
                  <c:v>204</c:v>
                </c:pt>
                <c:pt idx="252">
                  <c:v>205</c:v>
                </c:pt>
                <c:pt idx="253">
                  <c:v>206</c:v>
                </c:pt>
                <c:pt idx="254">
                  <c:v>207</c:v>
                </c:pt>
                <c:pt idx="255">
                  <c:v>208</c:v>
                </c:pt>
                <c:pt idx="256">
                  <c:v>209</c:v>
                </c:pt>
                <c:pt idx="257">
                  <c:v>210</c:v>
                </c:pt>
                <c:pt idx="258">
                  <c:v>211</c:v>
                </c:pt>
                <c:pt idx="259">
                  <c:v>212</c:v>
                </c:pt>
                <c:pt idx="260">
                  <c:v>213</c:v>
                </c:pt>
                <c:pt idx="261">
                  <c:v>214</c:v>
                </c:pt>
                <c:pt idx="262">
                  <c:v>215</c:v>
                </c:pt>
                <c:pt idx="263">
                  <c:v>216</c:v>
                </c:pt>
                <c:pt idx="264">
                  <c:v>217</c:v>
                </c:pt>
                <c:pt idx="265">
                  <c:v>218</c:v>
                </c:pt>
                <c:pt idx="266">
                  <c:v>219</c:v>
                </c:pt>
                <c:pt idx="267">
                  <c:v>220</c:v>
                </c:pt>
                <c:pt idx="268">
                  <c:v>221</c:v>
                </c:pt>
                <c:pt idx="269">
                  <c:v>222</c:v>
                </c:pt>
                <c:pt idx="270">
                  <c:v>223</c:v>
                </c:pt>
                <c:pt idx="271">
                  <c:v>224</c:v>
                </c:pt>
                <c:pt idx="272">
                  <c:v>225</c:v>
                </c:pt>
                <c:pt idx="273">
                  <c:v>226</c:v>
                </c:pt>
                <c:pt idx="274">
                  <c:v>227</c:v>
                </c:pt>
                <c:pt idx="275">
                  <c:v>228</c:v>
                </c:pt>
                <c:pt idx="276">
                  <c:v>229</c:v>
                </c:pt>
                <c:pt idx="277">
                  <c:v>230</c:v>
                </c:pt>
                <c:pt idx="278">
                  <c:v>231</c:v>
                </c:pt>
                <c:pt idx="279">
                  <c:v>232</c:v>
                </c:pt>
                <c:pt idx="280">
                  <c:v>233</c:v>
                </c:pt>
                <c:pt idx="281">
                  <c:v>234</c:v>
                </c:pt>
                <c:pt idx="282">
                  <c:v>235</c:v>
                </c:pt>
                <c:pt idx="283">
                  <c:v>236</c:v>
                </c:pt>
                <c:pt idx="284">
                  <c:v>237</c:v>
                </c:pt>
                <c:pt idx="285">
                  <c:v>238</c:v>
                </c:pt>
                <c:pt idx="286">
                  <c:v>239</c:v>
                </c:pt>
                <c:pt idx="287">
                  <c:v>240</c:v>
                </c:pt>
                <c:pt idx="288">
                  <c:v>241</c:v>
                </c:pt>
                <c:pt idx="289">
                  <c:v>242</c:v>
                </c:pt>
                <c:pt idx="290">
                  <c:v>243</c:v>
                </c:pt>
                <c:pt idx="291">
                  <c:v>244</c:v>
                </c:pt>
                <c:pt idx="292">
                  <c:v>245</c:v>
                </c:pt>
                <c:pt idx="293">
                  <c:v>246</c:v>
                </c:pt>
                <c:pt idx="294">
                  <c:v>247</c:v>
                </c:pt>
                <c:pt idx="295">
                  <c:v>248</c:v>
                </c:pt>
                <c:pt idx="296">
                  <c:v>249</c:v>
                </c:pt>
                <c:pt idx="297">
                  <c:v>250</c:v>
                </c:pt>
                <c:pt idx="298">
                  <c:v>251</c:v>
                </c:pt>
                <c:pt idx="299">
                  <c:v>252</c:v>
                </c:pt>
                <c:pt idx="300">
                  <c:v>253</c:v>
                </c:pt>
                <c:pt idx="301">
                  <c:v>254</c:v>
                </c:pt>
                <c:pt idx="302">
                  <c:v>255</c:v>
                </c:pt>
                <c:pt idx="303">
                  <c:v>256</c:v>
                </c:pt>
                <c:pt idx="304">
                  <c:v>257</c:v>
                </c:pt>
                <c:pt idx="305">
                  <c:v>258</c:v>
                </c:pt>
                <c:pt idx="306">
                  <c:v>259</c:v>
                </c:pt>
                <c:pt idx="307">
                  <c:v>260</c:v>
                </c:pt>
                <c:pt idx="308">
                  <c:v>261</c:v>
                </c:pt>
                <c:pt idx="309">
                  <c:v>262</c:v>
                </c:pt>
                <c:pt idx="310">
                  <c:v>263</c:v>
                </c:pt>
                <c:pt idx="311">
                  <c:v>264</c:v>
                </c:pt>
                <c:pt idx="312">
                  <c:v>265</c:v>
                </c:pt>
                <c:pt idx="313">
                  <c:v>266</c:v>
                </c:pt>
                <c:pt idx="314">
                  <c:v>267</c:v>
                </c:pt>
                <c:pt idx="315">
                  <c:v>268</c:v>
                </c:pt>
                <c:pt idx="316">
                  <c:v>269</c:v>
                </c:pt>
                <c:pt idx="317">
                  <c:v>270</c:v>
                </c:pt>
              </c:numCache>
            </c:numRef>
          </c:cat>
          <c:val>
            <c:numRef>
              <c:f>Sheet1!$F$610:$F$927</c:f>
              <c:numCache>
                <c:ptCount val="318"/>
                <c:pt idx="0">
                  <c:v>3.7397605577936386E-07</c:v>
                </c:pt>
                <c:pt idx="1">
                  <c:v>4.6772516789671065E-07</c:v>
                </c:pt>
                <c:pt idx="2">
                  <c:v>5.836140449854384E-07</c:v>
                </c:pt>
                <c:pt idx="3">
                  <c:v>7.265220218508233E-07</c:v>
                </c:pt>
                <c:pt idx="4">
                  <c:v>9.023185454488949E-07</c:v>
                </c:pt>
                <c:pt idx="5">
                  <c:v>1.1180443645804811E-06</c:v>
                </c:pt>
                <c:pt idx="6">
                  <c:v>1.3821215641105314E-06</c:v>
                </c:pt>
                <c:pt idx="7">
                  <c:v>1.7045961440348803E-06</c:v>
                </c:pt>
                <c:pt idx="8">
                  <c:v>2.0974171418241925E-06</c:v>
                </c:pt>
                <c:pt idx="9">
                  <c:v>2.5747565828938224E-06</c:v>
                </c:pt>
                <c:pt idx="10">
                  <c:v>3.153374809336418E-06</c:v>
                </c:pt>
                <c:pt idx="11">
                  <c:v>3.8530359700922275E-06</c:v>
                </c:pt>
                <c:pt idx="12">
                  <c:v>4.6969786436422685E-06</c:v>
                </c:pt>
                <c:pt idx="13">
                  <c:v>5.712446692418038E-06</c:v>
                </c:pt>
                <c:pt idx="14">
                  <c:v>6.9312854999614045E-06</c:v>
                </c:pt>
                <c:pt idx="15">
                  <c:v>8.390608699240998E-06</c:v>
                </c:pt>
                <c:pt idx="16">
                  <c:v>1.0133540343638255E-05</c:v>
                </c:pt>
                <c:pt idx="17">
                  <c:v>1.221003717975937E-05</c:v>
                </c:pt>
                <c:pt idx="18">
                  <c:v>1.4677795231114015E-05</c:v>
                </c:pt>
                <c:pt idx="19">
                  <c:v>1.7603244270820897E-05</c:v>
                </c:pt>
                <c:pt idx="20">
                  <c:v>2.10626329266356E-05</c:v>
                </c:pt>
                <c:pt idx="21">
                  <c:v>2.5143206099929074E-05</c:v>
                </c:pt>
                <c:pt idx="22">
                  <c:v>2.9944475070068194E-05</c:v>
                </c:pt>
                <c:pt idx="23">
                  <c:v>3.5579579077219504E-05</c:v>
                </c:pt>
                <c:pt idx="24">
                  <c:v>4.217673531305355E-05</c:v>
                </c:pt>
                <c:pt idx="25">
                  <c:v>4.988077208726877E-05</c:v>
                </c:pt>
                <c:pt idx="26">
                  <c:v>5.8854737470429467E-05</c:v>
                </c:pt>
                <c:pt idx="27">
                  <c:v>6.928157293874913E-05</c:v>
                </c:pt>
                <c:pt idx="28">
                  <c:v>8.136583847004313E-05</c:v>
                </c:pt>
                <c:pt idx="29">
                  <c:v>9.53354721767631E-05</c:v>
                </c:pt>
                <c:pt idx="30">
                  <c:v>0.00011144356393633831</c:v>
                </c:pt>
                <c:pt idx="31">
                  <c:v>0.00012997011862655406</c:v>
                </c:pt>
                <c:pt idx="32">
                  <c:v>0.0001512237805419712</c:v>
                </c:pt>
                <c:pt idx="33">
                  <c:v>0.00017554348641678262</c:v>
                </c:pt>
                <c:pt idx="34">
                  <c:v>0.00020330001028371023</c:v>
                </c:pt>
                <c:pt idx="35">
                  <c:v>0.00023489735924482133</c:v>
                </c:pt>
                <c:pt idx="36">
                  <c:v>0.0002707739752191535</c:v>
                </c:pt>
                <c:pt idx="37">
                  <c:v>0.00031140369397729845</c:v>
                </c:pt>
                <c:pt idx="38">
                  <c:v>0.0003572964093999457</c:v>
                </c:pt>
                <c:pt idx="39">
                  <c:v>0.00040899838804139604</c:v>
                </c:pt>
                <c:pt idx="40">
                  <c:v>0.00046709217688388455</c:v>
                </c:pt>
                <c:pt idx="41">
                  <c:v>0.0005321960457833324</c:v>
                </c:pt>
                <c:pt idx="42">
                  <c:v>0.0006049629056831342</c:v>
                </c:pt>
                <c:pt idx="43">
                  <c:v>0.0006860786443593695</c:v>
                </c:pt>
                <c:pt idx="44">
                  <c:v>0.0007762598234020391</c:v>
                </c:pt>
                <c:pt idx="45">
                  <c:v>0.0008762506834653556</c:v>
                </c:pt>
                <c:pt idx="46">
                  <c:v>0.0009868194096527487</c:v>
                </c:pt>
                <c:pt idx="47">
                  <c:v>0.0011087536153346705</c:v>
                </c:pt>
                <c:pt idx="48">
                  <c:v>0.0012428550107984387</c:v>
                </c:pt>
                <c:pt idx="49">
                  <c:v>0.0013899332329358814</c:v>
                </c:pt>
                <c:pt idx="50">
                  <c:v>0.001550798823685876</c:v>
                </c:pt>
                <c:pt idx="51">
                  <c:v>0.00172625535812224</c:v>
                </c:pt>
                <c:pt idx="52">
                  <c:v>0.0019170907378239452</c:v>
                </c:pt>
                <c:pt idx="53">
                  <c:v>0.002124067681345969</c:v>
                </c:pt>
                <c:pt idx="54">
                  <c:v>0.0023479134610355132</c:v>
                </c:pt>
                <c:pt idx="55">
                  <c:v>0.002589308953867348</c:v>
                </c:pt>
                <c:pt idx="56">
                  <c:v>0.002848877093109628</c:v>
                </c:pt>
                <c:pt idx="57">
                  <c:v>0.003127170827133444</c:v>
                </c:pt>
                <c:pt idx="58">
                  <c:v>0.0034246607111558824</c:v>
                </c:pt>
                <c:pt idx="59">
                  <c:v>0.0037417222767268717</c:v>
                </c:pt>
                <c:pt idx="60">
                  <c:v>0.004078623341871213</c:v>
                </c:pt>
                <c:pt idx="61">
                  <c:v>0.004435511441491692</c:v>
                </c:pt>
                <c:pt idx="62">
                  <c:v>0.004812401572426017</c:v>
                </c:pt>
                <c:pt idx="63">
                  <c:v>0.005209164459927995</c:v>
                </c:pt>
                <c:pt idx="64">
                  <c:v>0.005625515561821628</c:v>
                </c:pt>
                <c:pt idx="65">
                  <c:v>0.006061005032692517</c:v>
                </c:pt>
                <c:pt idx="66">
                  <c:v>0.006515008872810952</c:v>
                </c:pt>
                <c:pt idx="67">
                  <c:v>0.006986721484658971</c:v>
                </c:pt>
                <c:pt idx="68">
                  <c:v>0.007475149853661775</c:v>
                </c:pt>
                <c:pt idx="69">
                  <c:v>0.007979109558789907</c:v>
                </c:pt>
                <c:pt idx="70">
                  <c:v>0.008497222802984058</c:v>
                </c:pt>
                <c:pt idx="71">
                  <c:v>0.00902791863284906</c:v>
                </c:pt>
                <c:pt idx="72">
                  <c:v>0.009569435491869862</c:v>
                </c:pt>
                <c:pt idx="73">
                  <c:v>0.010119826221743814</c:v>
                </c:pt>
                <c:pt idx="74">
                  <c:v>0.010676965592644576</c:v>
                </c:pt>
                <c:pt idx="75">
                  <c:v>0.011238560405800143</c:v>
                </c:pt>
                <c:pt idx="76">
                  <c:v>0.01180216217126276</c:v>
                </c:pt>
                <c:pt idx="77">
                  <c:v>0.012365182320863033</c:v>
                </c:pt>
                <c:pt idx="78">
                  <c:v>0.012924909871861323</c:v>
                </c:pt>
                <c:pt idx="79">
                  <c:v>0.013478531411604976</c:v>
                </c:pt>
                <c:pt idx="80">
                  <c:v>0.014023153228501594</c:v>
                </c:pt>
                <c:pt idx="81">
                  <c:v>0.014555825370799207</c:v>
                </c:pt>
                <c:pt idx="82">
                  <c:v>0.015073567373015307</c:v>
                </c:pt>
                <c:pt idx="83">
                  <c:v>0.015573395351363005</c:v>
                </c:pt>
                <c:pt idx="84">
                  <c:v>0.016052350135135514</c:v>
                </c:pt>
                <c:pt idx="85">
                  <c:v>0.016507526071623813</c:v>
                </c:pt>
                <c:pt idx="86">
                  <c:v>0.016936100118564286</c:v>
                </c:pt>
                <c:pt idx="87">
                  <c:v>0.01733536082104472</c:v>
                </c:pt>
                <c:pt idx="88">
                  <c:v>0.017702736759807457</c:v>
                </c:pt>
                <c:pt idx="89">
                  <c:v>0.0180358240553988</c:v>
                </c:pt>
                <c:pt idx="90">
                  <c:v>0.018332412517879842</c:v>
                </c:pt>
                <c:pt idx="91">
                  <c:v>0.018590510044915947</c:v>
                </c:pt>
                <c:pt idx="92">
                  <c:v>0.01880836489189885</c:v>
                </c:pt>
                <c:pt idx="93">
                  <c:v>0.018984485466041184</c:v>
                </c:pt>
                <c:pt idx="94">
                  <c:v>0.019117657331652996</c:v>
                </c:pt>
                <c:pt idx="95">
                  <c:v>0.019206957155427924</c:v>
                </c:pt>
                <c:pt idx="96">
                  <c:v>0.01925176336773902</c:v>
                </c:pt>
                <c:pt idx="97">
                  <c:v>0.01925176336773902</c:v>
                </c:pt>
                <c:pt idx="98">
                  <c:v>0.019206957155427924</c:v>
                </c:pt>
                <c:pt idx="99">
                  <c:v>0.019117657331652996</c:v>
                </c:pt>
                <c:pt idx="100">
                  <c:v>0.018984485466041184</c:v>
                </c:pt>
                <c:pt idx="101">
                  <c:v>0.01880836489189885</c:v>
                </c:pt>
                <c:pt idx="102">
                  <c:v>0.018590510044915947</c:v>
                </c:pt>
                <c:pt idx="103">
                  <c:v>0.018332412517879842</c:v>
                </c:pt>
                <c:pt idx="104">
                  <c:v>0.0180358240553988</c:v>
                </c:pt>
                <c:pt idx="105">
                  <c:v>0.017702736759807457</c:v>
                </c:pt>
                <c:pt idx="106">
                  <c:v>0.01733536082104472</c:v>
                </c:pt>
                <c:pt idx="107">
                  <c:v>0.016936100118564286</c:v>
                </c:pt>
                <c:pt idx="108">
                  <c:v>0.016507526071623813</c:v>
                </c:pt>
                <c:pt idx="109">
                  <c:v>0.016052350135135514</c:v>
                </c:pt>
                <c:pt idx="110">
                  <c:v>0.015573395351363005</c:v>
                </c:pt>
                <c:pt idx="111">
                  <c:v>0.015073567373015307</c:v>
                </c:pt>
                <c:pt idx="112">
                  <c:v>0.014555825370799207</c:v>
                </c:pt>
                <c:pt idx="113">
                  <c:v>0.014023153228501594</c:v>
                </c:pt>
                <c:pt idx="114">
                  <c:v>0.013478531411604976</c:v>
                </c:pt>
                <c:pt idx="115">
                  <c:v>0.012924909871861323</c:v>
                </c:pt>
                <c:pt idx="116">
                  <c:v>0.012365182320863033</c:v>
                </c:pt>
                <c:pt idx="117">
                  <c:v>0.01180216217126276</c:v>
                </c:pt>
                <c:pt idx="118">
                  <c:v>0.011238560405800143</c:v>
                </c:pt>
                <c:pt idx="119">
                  <c:v>0.010676965592644576</c:v>
                </c:pt>
                <c:pt idx="120">
                  <c:v>0.010119826221743814</c:v>
                </c:pt>
                <c:pt idx="121">
                  <c:v>0.009569435491869862</c:v>
                </c:pt>
                <c:pt idx="122">
                  <c:v>0.00902791863284906</c:v>
                </c:pt>
                <c:pt idx="123">
                  <c:v>0.008497222802984058</c:v>
                </c:pt>
                <c:pt idx="124">
                  <c:v>0.007979109558789907</c:v>
                </c:pt>
                <c:pt idx="125">
                  <c:v>0.007475149853661775</c:v>
                </c:pt>
                <c:pt idx="126">
                  <c:v>0.006986721484658971</c:v>
                </c:pt>
                <c:pt idx="127">
                  <c:v>0.006515008872810952</c:v>
                </c:pt>
                <c:pt idx="128">
                  <c:v>0.006061005032692517</c:v>
                </c:pt>
                <c:pt idx="129">
                  <c:v>0.005625515561821628</c:v>
                </c:pt>
                <c:pt idx="130">
                  <c:v>0.005209164459927995</c:v>
                </c:pt>
                <c:pt idx="131">
                  <c:v>0.004812401572426017</c:v>
                </c:pt>
                <c:pt idx="132">
                  <c:v>0.004435511441491692</c:v>
                </c:pt>
                <c:pt idx="133">
                  <c:v>0.004078623341871213</c:v>
                </c:pt>
                <c:pt idx="134">
                  <c:v>0.0037417222767268717</c:v>
                </c:pt>
                <c:pt idx="135">
                  <c:v>0.0034246607111558824</c:v>
                </c:pt>
                <c:pt idx="136">
                  <c:v>0.003127170827133444</c:v>
                </c:pt>
                <c:pt idx="137">
                  <c:v>0.002848877093109628</c:v>
                </c:pt>
                <c:pt idx="138">
                  <c:v>0.002589308953867348</c:v>
                </c:pt>
                <c:pt idx="139">
                  <c:v>0.0023479134610355132</c:v>
                </c:pt>
                <c:pt idx="140">
                  <c:v>0.002124067681345969</c:v>
                </c:pt>
                <c:pt idx="141">
                  <c:v>0.0019170907378239452</c:v>
                </c:pt>
                <c:pt idx="142">
                  <c:v>0.00172625535812224</c:v>
                </c:pt>
                <c:pt idx="143">
                  <c:v>0.001550798823685876</c:v>
                </c:pt>
                <c:pt idx="144">
                  <c:v>0.0013899332329358814</c:v>
                </c:pt>
                <c:pt idx="145">
                  <c:v>0.0012428550107984387</c:v>
                </c:pt>
                <c:pt idx="146">
                  <c:v>0.0011087536153346705</c:v>
                </c:pt>
                <c:pt idx="147">
                  <c:v>0.0009868194096527487</c:v>
                </c:pt>
                <c:pt idx="148">
                  <c:v>0.0008762506834653556</c:v>
                </c:pt>
                <c:pt idx="149">
                  <c:v>0.0007762598234020391</c:v>
                </c:pt>
                <c:pt idx="150">
                  <c:v>0.0006860786443593695</c:v>
                </c:pt>
                <c:pt idx="151">
                  <c:v>0.0006049629056831342</c:v>
                </c:pt>
                <c:pt idx="152">
                  <c:v>0.0005321960457833324</c:v>
                </c:pt>
                <c:pt idx="153">
                  <c:v>0.00046709217688388455</c:v>
                </c:pt>
                <c:pt idx="154">
                  <c:v>0.00040899838804139604</c:v>
                </c:pt>
                <c:pt idx="155">
                  <c:v>0.0003572964093999457</c:v>
                </c:pt>
                <c:pt idx="156">
                  <c:v>0.00031140369397729845</c:v>
                </c:pt>
                <c:pt idx="157">
                  <c:v>0.0002707739752191535</c:v>
                </c:pt>
                <c:pt idx="158">
                  <c:v>0.00023489735924482133</c:v>
                </c:pt>
                <c:pt idx="159">
                  <c:v>0.00020330001028371023</c:v>
                </c:pt>
                <c:pt idx="160">
                  <c:v>0.00017554348641678262</c:v>
                </c:pt>
                <c:pt idx="161">
                  <c:v>0.0001512237805419712</c:v>
                </c:pt>
                <c:pt idx="162">
                  <c:v>0.00012997011862655406</c:v>
                </c:pt>
                <c:pt idx="163">
                  <c:v>0.00011144356393633831</c:v>
                </c:pt>
                <c:pt idx="164">
                  <c:v>9.53354721767631E-05</c:v>
                </c:pt>
                <c:pt idx="165">
                  <c:v>8.136583847004313E-05</c:v>
                </c:pt>
                <c:pt idx="166">
                  <c:v>6.928157293874913E-05</c:v>
                </c:pt>
                <c:pt idx="167">
                  <c:v>5.8854737470429467E-05</c:v>
                </c:pt>
                <c:pt idx="168">
                  <c:v>4.988077208726877E-05</c:v>
                </c:pt>
                <c:pt idx="169">
                  <c:v>4.217673531305355E-05</c:v>
                </c:pt>
                <c:pt idx="170">
                  <c:v>3.5579579077219504E-05</c:v>
                </c:pt>
                <c:pt idx="171">
                  <c:v>2.9944475070068194E-05</c:v>
                </c:pt>
                <c:pt idx="172">
                  <c:v>2.5143206099929074E-05</c:v>
                </c:pt>
                <c:pt idx="173">
                  <c:v>2.10626329266356E-05</c:v>
                </c:pt>
                <c:pt idx="174">
                  <c:v>1.7603244270820897E-05</c:v>
                </c:pt>
                <c:pt idx="175">
                  <c:v>1.4677795231114015E-05</c:v>
                </c:pt>
                <c:pt idx="176">
                  <c:v>1.221003717975937E-05</c:v>
                </c:pt>
                <c:pt idx="177">
                  <c:v>1.0133540343638255E-05</c:v>
                </c:pt>
                <c:pt idx="178">
                  <c:v>8.390608699240998E-06</c:v>
                </c:pt>
                <c:pt idx="179">
                  <c:v>6.9312854999614045E-06</c:v>
                </c:pt>
                <c:pt idx="180">
                  <c:v>5.712446692418038E-06</c:v>
                </c:pt>
                <c:pt idx="181">
                  <c:v>4.6969786436422685E-06</c:v>
                </c:pt>
                <c:pt idx="182">
                  <c:v>3.8530359700922275E-06</c:v>
                </c:pt>
                <c:pt idx="183">
                  <c:v>3.153374809336418E-06</c:v>
                </c:pt>
                <c:pt idx="184">
                  <c:v>2.5747565828938224E-06</c:v>
                </c:pt>
                <c:pt idx="185">
                  <c:v>2.0974171418241925E-06</c:v>
                </c:pt>
                <c:pt idx="186">
                  <c:v>1.7045961440348803E-06</c:v>
                </c:pt>
                <c:pt idx="187">
                  <c:v>1.3821215641105314E-06</c:v>
                </c:pt>
                <c:pt idx="188">
                  <c:v>1.1180443645804811E-06</c:v>
                </c:pt>
                <c:pt idx="189">
                  <c:v>9.023185454488949E-07</c:v>
                </c:pt>
                <c:pt idx="190">
                  <c:v>7.265220218508233E-07</c:v>
                </c:pt>
                <c:pt idx="191">
                  <c:v>5.836140449854384E-07</c:v>
                </c:pt>
                <c:pt idx="192">
                  <c:v>4.6772516789671065E-07</c:v>
                </c:pt>
                <c:pt idx="193">
                  <c:v>3.7397605577936386E-07</c:v>
                </c:pt>
                <c:pt idx="194">
                  <c:v>2.983217424178957E-07</c:v>
                </c:pt>
                <c:pt idx="195">
                  <c:v>2.374182337016781E-07</c:v>
                </c:pt>
                <c:pt idx="196">
                  <c:v>1.8850865079730905E-07</c:v>
                </c:pt>
                <c:pt idx="197">
                  <c:v>1.4932638556940955E-07</c:v>
                </c:pt>
                <c:pt idx="198">
                  <c:v>1.1801300632071532E-07</c:v>
                </c:pt>
                <c:pt idx="199">
                  <c:v>9.304890085680664E-08</c:v>
                </c:pt>
                <c:pt idx="200">
                  <c:v>7.319487500988223E-08</c:v>
                </c:pt>
                <c:pt idx="201">
                  <c:v>5.744313744715655E-08</c:v>
                </c:pt>
                <c:pt idx="202">
                  <c:v>4.497629572354256E-08</c:v>
                </c:pt>
                <c:pt idx="203">
                  <c:v>3.513316440470541E-08</c:v>
                </c:pt>
                <c:pt idx="204">
                  <c:v>2.7380344291122605E-08</c:v>
                </c:pt>
                <c:pt idx="205">
                  <c:v>2.1288673157609778E-08</c:v>
                </c:pt>
                <c:pt idx="206">
                  <c:v>1.651377399311552E-08</c:v>
                </c:pt>
                <c:pt idx="207">
                  <c:v>1.2780037597003889E-08</c:v>
                </c:pt>
                <c:pt idx="208">
                  <c:v>9.867473733950049E-09</c:v>
                </c:pt>
                <c:pt idx="209">
                  <c:v>7.60095006272984E-09</c:v>
                </c:pt>
                <c:pt idx="210">
                  <c:v>5.841411915535538E-09</c:v>
                </c:pt>
                <c:pt idx="211">
                  <c:v>4.478739859109338E-09</c:v>
                </c:pt>
                <c:pt idx="212">
                  <c:v>3.425956908488301E-09</c:v>
                </c:pt>
                <c:pt idx="213">
                  <c:v>2.614544314045172E-09</c:v>
                </c:pt>
                <c:pt idx="214">
                  <c:v>1.9906649543533272E-09</c:v>
                </c:pt>
                <c:pt idx="215">
                  <c:v>1.5121274144492342E-09</c:v>
                </c:pt>
                <c:pt idx="216">
                  <c:v>1.145952604830016E-09</c:v>
                </c:pt>
                <c:pt idx="217">
                  <c:v>8.664289956456675E-10</c:v>
                </c:pt>
                <c:pt idx="218">
                  <c:v>6.535628413744748E-10</c:v>
                </c:pt>
                <c:pt idx="219">
                  <c:v>4.918467196987951E-10</c:v>
                </c:pt>
                <c:pt idx="220">
                  <c:v>3.692838024475713E-10</c:v>
                </c:pt>
                <c:pt idx="221">
                  <c:v>2.7661695190384183E-10</c:v>
                </c:pt>
                <c:pt idx="222">
                  <c:v>2.0672137096515528E-10</c:v>
                </c:pt>
                <c:pt idx="223">
                  <c:v>1.541274575068938E-10</c:v>
                </c:pt>
                <c:pt idx="224">
                  <c:v>1.1464700260953264E-10</c:v>
                </c:pt>
                <c:pt idx="225">
                  <c:v>8.508116891040582E-11</c:v>
                </c:pt>
                <c:pt idx="226">
                  <c:v>6.299299302918549E-11</c:v>
                </c:pt>
                <c:pt idx="227">
                  <c:v>4.653064709867062E-11</c:v>
                </c:pt>
                <c:pt idx="228">
                  <c:v>3.4290513875234466E-11</c:v>
                </c:pt>
                <c:pt idx="229">
                  <c:v>2.5211399096362718E-11</c:v>
                </c:pt>
                <c:pt idx="230">
                  <c:v>1.8493024877469727E-11</c:v>
                </c:pt>
                <c:pt idx="231">
                  <c:v>1.353340295699581E-11</c:v>
                </c:pt>
                <c:pt idx="232">
                  <c:v>9.880845874401138E-12</c:v>
                </c:pt>
                <c:pt idx="233">
                  <c:v>7.197294766053835E-12</c:v>
                </c:pt>
                <c:pt idx="234">
                  <c:v>5.230371140046379E-12</c:v>
                </c:pt>
                <c:pt idx="235">
                  <c:v>3.792134886839577E-12</c:v>
                </c:pt>
                <c:pt idx="236">
                  <c:v>2.7429828956973055E-12</c:v>
                </c:pt>
                <c:pt idx="237">
                  <c:v>1.979477067772046E-12</c:v>
                </c:pt>
                <c:pt idx="238">
                  <c:v>1.4251674764486875E-12</c:v>
                </c:pt>
                <c:pt idx="239">
                  <c:v>1.0236921747654651E-12</c:v>
                </c:pt>
                <c:pt idx="240">
                  <c:v>7.33602692881271E-13</c:v>
                </c:pt>
                <c:pt idx="241">
                  <c:v>5.244939740269736E-13</c:v>
                </c:pt>
                <c:pt idx="242">
                  <c:v>3.741176017036993E-13</c:v>
                </c:pt>
                <c:pt idx="243">
                  <c:v>2.6623419359840236E-13</c:v>
                </c:pt>
                <c:pt idx="244">
                  <c:v>1.8901992090743092E-13</c:v>
                </c:pt>
                <c:pt idx="245">
                  <c:v>1.3388729700879849E-13</c:v>
                </c:pt>
                <c:pt idx="246">
                  <c:v>9.46148321639368E-14</c:v>
                </c:pt>
                <c:pt idx="247">
                  <c:v>6.67063419540376E-14</c:v>
                </c:pt>
                <c:pt idx="248">
                  <c:v>4.6920548487455215E-14</c:v>
                </c:pt>
                <c:pt idx="249">
                  <c:v>3.2926615159297985E-14</c:v>
                </c:pt>
                <c:pt idx="250">
                  <c:v>2.3052559301976734E-14</c:v>
                </c:pt>
                <c:pt idx="251">
                  <c:v>1.6101979179774536E-14</c:v>
                </c:pt>
                <c:pt idx="252">
                  <c:v>1.122089313523166E-14</c:v>
                </c:pt>
                <c:pt idx="253">
                  <c:v>7.801240100688847E-15</c:v>
                </c:pt>
                <c:pt idx="254">
                  <c:v>5.4111293470790754E-15</c:v>
                </c:pt>
                <c:pt idx="255">
                  <c:v>3.744555216209848E-15</c:v>
                </c:pt>
                <c:pt idx="256">
                  <c:v>2.585238501761253E-15</c:v>
                </c:pt>
                <c:pt idx="257">
                  <c:v>1.780692969984539E-15</c:v>
                </c:pt>
                <c:pt idx="258">
                  <c:v>1.2236734175877448E-15</c:v>
                </c:pt>
                <c:pt idx="259">
                  <c:v>8.389383741596648E-16</c:v>
                </c:pt>
                <c:pt idx="260">
                  <c:v>5.738292039094374E-16</c:v>
                </c:pt>
                <c:pt idx="261">
                  <c:v>3.915825107723721E-16</c:v>
                </c:pt>
                <c:pt idx="262">
                  <c:v>2.6659498716377323E-16</c:v>
                </c:pt>
                <c:pt idx="263">
                  <c:v>1.810792654274305E-16</c:v>
                </c:pt>
                <c:pt idx="264">
                  <c:v>1.2270818198497442E-16</c:v>
                </c:pt>
                <c:pt idx="265">
                  <c:v>8.295954703978453E-17</c:v>
                </c:pt>
                <c:pt idx="266">
                  <c:v>5.595607907047969E-17</c:v>
                </c:pt>
                <c:pt idx="267">
                  <c:v>3.765444327886783E-17</c:v>
                </c:pt>
                <c:pt idx="268">
                  <c:v>2.5279777044736728E-17</c:v>
                </c:pt>
                <c:pt idx="269">
                  <c:v>1.6932391463653975E-17</c:v>
                </c:pt>
                <c:pt idx="270">
                  <c:v>1.131491808630433E-17</c:v>
                </c:pt>
                <c:pt idx="271">
                  <c:v>7.543494546691292E-18</c:v>
                </c:pt>
                <c:pt idx="272">
                  <c:v>5.0174355184935886E-18</c:v>
                </c:pt>
                <c:pt idx="273">
                  <c:v>3.3295004022199513E-18</c:v>
                </c:pt>
                <c:pt idx="274">
                  <c:v>2.204268001446565E-18</c:v>
                </c:pt>
                <c:pt idx="275">
                  <c:v>1.4559208763273982E-18</c:v>
                </c:pt>
                <c:pt idx="276">
                  <c:v>9.593988714427574E-19</c:v>
                </c:pt>
                <c:pt idx="277">
                  <c:v>6.307375485324414E-19</c:v>
                </c:pt>
                <c:pt idx="278">
                  <c:v>4.137006669490521E-19</c:v>
                </c:pt>
                <c:pt idx="279">
                  <c:v>2.7071468133060855E-19</c:v>
                </c:pt>
                <c:pt idx="280">
                  <c:v>1.7673617417806495E-19</c:v>
                </c:pt>
                <c:pt idx="281">
                  <c:v>1.1511373433389558E-19</c:v>
                </c:pt>
                <c:pt idx="282">
                  <c:v>7.480263365259279E-20</c:v>
                </c:pt>
                <c:pt idx="283">
                  <c:v>4.849474582594481E-20</c:v>
                </c:pt>
                <c:pt idx="284">
                  <c:v>3.136610115659351E-20</c:v>
                </c:pt>
                <c:pt idx="285">
                  <c:v>2.0240183368608798E-20</c:v>
                </c:pt>
                <c:pt idx="286">
                  <c:v>1.303035954811918E-20</c:v>
                </c:pt>
                <c:pt idx="287">
                  <c:v>8.369247452360358E-21</c:v>
                </c:pt>
                <c:pt idx="288">
                  <c:v>5.362958926311097E-21</c:v>
                </c:pt>
                <c:pt idx="289">
                  <c:v>3.42855077512916E-21</c:v>
                </c:pt>
                <c:pt idx="290">
                  <c:v>2.186778286497179E-21</c:v>
                </c:pt>
                <c:pt idx="291">
                  <c:v>1.391512054796139E-21</c:v>
                </c:pt>
                <c:pt idx="292">
                  <c:v>8.833996966351366E-22</c:v>
                </c:pt>
                <c:pt idx="293">
                  <c:v>5.595199436511754E-22</c:v>
                </c:pt>
                <c:pt idx="294">
                  <c:v>3.5355904272012395E-22</c:v>
                </c:pt>
                <c:pt idx="295">
                  <c:v>2.228929746319378E-22</c:v>
                </c:pt>
                <c:pt idx="296">
                  <c:v>1.4019059004719693E-22</c:v>
                </c:pt>
                <c:pt idx="297">
                  <c:v>8.79689482914412E-23</c:v>
                </c:pt>
                <c:pt idx="298">
                  <c:v>5.507163733247975E-23</c:v>
                </c:pt>
                <c:pt idx="299">
                  <c:v>3.4396529843580836E-23</c:v>
                </c:pt>
                <c:pt idx="300">
                  <c:v>2.1433313898472676E-23</c:v>
                </c:pt>
                <c:pt idx="301">
                  <c:v>1.3324535286976425E-23</c:v>
                </c:pt>
                <c:pt idx="302">
                  <c:v>8.264239047046459E-24</c:v>
                </c:pt>
                <c:pt idx="303">
                  <c:v>5.11377626520571E-24</c:v>
                </c:pt>
                <c:pt idx="304">
                  <c:v>3.156956720297744E-24</c:v>
                </c:pt>
                <c:pt idx="305">
                  <c:v>1.9443909260410565E-24</c:v>
                </c:pt>
                <c:pt idx="306">
                  <c:v>1.1947762910994664E-24</c:v>
                </c:pt>
                <c:pt idx="307">
                  <c:v>7.324494528935033E-25</c:v>
                </c:pt>
                <c:pt idx="308">
                  <c:v>4.479780908610191E-25</c:v>
                </c:pt>
                <c:pt idx="309">
                  <c:v>2.733530619219246E-25</c:v>
                </c:pt>
                <c:pt idx="310">
                  <c:v>1.664099016615377E-25</c:v>
                </c:pt>
                <c:pt idx="311">
                  <c:v>1.010700400177936E-25</c:v>
                </c:pt>
                <c:pt idx="312">
                  <c:v>6.124262031111563E-26</c:v>
                </c:pt>
                <c:pt idx="313">
                  <c:v>3.7023130947618925E-26</c:v>
                </c:pt>
                <c:pt idx="314">
                  <c:v>2.2329581048574473E-26</c:v>
                </c:pt>
                <c:pt idx="315">
                  <c:v>1.343618760941855E-26</c:v>
                </c:pt>
                <c:pt idx="316">
                  <c:v>8.066025606080751E-27</c:v>
                </c:pt>
                <c:pt idx="317">
                  <c:v>4.830934911435517E-27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Sheet1!$D$610:$D$927</c:f>
              <c:numCache>
                <c:ptCount val="318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  <c:pt idx="196">
                  <c:v>149</c:v>
                </c:pt>
                <c:pt idx="197">
                  <c:v>150</c:v>
                </c:pt>
                <c:pt idx="198">
                  <c:v>151</c:v>
                </c:pt>
                <c:pt idx="199">
                  <c:v>152</c:v>
                </c:pt>
                <c:pt idx="200">
                  <c:v>153</c:v>
                </c:pt>
                <c:pt idx="201">
                  <c:v>154</c:v>
                </c:pt>
                <c:pt idx="202">
                  <c:v>155</c:v>
                </c:pt>
                <c:pt idx="203">
                  <c:v>156</c:v>
                </c:pt>
                <c:pt idx="204">
                  <c:v>157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161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165</c:v>
                </c:pt>
                <c:pt idx="213">
                  <c:v>166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170</c:v>
                </c:pt>
                <c:pt idx="218">
                  <c:v>171</c:v>
                </c:pt>
                <c:pt idx="219">
                  <c:v>172</c:v>
                </c:pt>
                <c:pt idx="220">
                  <c:v>173</c:v>
                </c:pt>
                <c:pt idx="221">
                  <c:v>174</c:v>
                </c:pt>
                <c:pt idx="222">
                  <c:v>175</c:v>
                </c:pt>
                <c:pt idx="223">
                  <c:v>176</c:v>
                </c:pt>
                <c:pt idx="224">
                  <c:v>177</c:v>
                </c:pt>
                <c:pt idx="225">
                  <c:v>178</c:v>
                </c:pt>
                <c:pt idx="226">
                  <c:v>179</c:v>
                </c:pt>
                <c:pt idx="227">
                  <c:v>180</c:v>
                </c:pt>
                <c:pt idx="228">
                  <c:v>181</c:v>
                </c:pt>
                <c:pt idx="229">
                  <c:v>182</c:v>
                </c:pt>
                <c:pt idx="230">
                  <c:v>183</c:v>
                </c:pt>
                <c:pt idx="231">
                  <c:v>184</c:v>
                </c:pt>
                <c:pt idx="232">
                  <c:v>185</c:v>
                </c:pt>
                <c:pt idx="233">
                  <c:v>186</c:v>
                </c:pt>
                <c:pt idx="234">
                  <c:v>187</c:v>
                </c:pt>
                <c:pt idx="235">
                  <c:v>188</c:v>
                </c:pt>
                <c:pt idx="236">
                  <c:v>189</c:v>
                </c:pt>
                <c:pt idx="237">
                  <c:v>190</c:v>
                </c:pt>
                <c:pt idx="238">
                  <c:v>191</c:v>
                </c:pt>
                <c:pt idx="239">
                  <c:v>192</c:v>
                </c:pt>
                <c:pt idx="240">
                  <c:v>193</c:v>
                </c:pt>
                <c:pt idx="241">
                  <c:v>194</c:v>
                </c:pt>
                <c:pt idx="242">
                  <c:v>195</c:v>
                </c:pt>
                <c:pt idx="243">
                  <c:v>196</c:v>
                </c:pt>
                <c:pt idx="244">
                  <c:v>197</c:v>
                </c:pt>
                <c:pt idx="245">
                  <c:v>198</c:v>
                </c:pt>
                <c:pt idx="246">
                  <c:v>199</c:v>
                </c:pt>
                <c:pt idx="247">
                  <c:v>200</c:v>
                </c:pt>
                <c:pt idx="248">
                  <c:v>201</c:v>
                </c:pt>
                <c:pt idx="249">
                  <c:v>202</c:v>
                </c:pt>
                <c:pt idx="250">
                  <c:v>203</c:v>
                </c:pt>
                <c:pt idx="251">
                  <c:v>204</c:v>
                </c:pt>
                <c:pt idx="252">
                  <c:v>205</c:v>
                </c:pt>
                <c:pt idx="253">
                  <c:v>206</c:v>
                </c:pt>
                <c:pt idx="254">
                  <c:v>207</c:v>
                </c:pt>
                <c:pt idx="255">
                  <c:v>208</c:v>
                </c:pt>
                <c:pt idx="256">
                  <c:v>209</c:v>
                </c:pt>
                <c:pt idx="257">
                  <c:v>210</c:v>
                </c:pt>
                <c:pt idx="258">
                  <c:v>211</c:v>
                </c:pt>
                <c:pt idx="259">
                  <c:v>212</c:v>
                </c:pt>
                <c:pt idx="260">
                  <c:v>213</c:v>
                </c:pt>
                <c:pt idx="261">
                  <c:v>214</c:v>
                </c:pt>
                <c:pt idx="262">
                  <c:v>215</c:v>
                </c:pt>
                <c:pt idx="263">
                  <c:v>216</c:v>
                </c:pt>
                <c:pt idx="264">
                  <c:v>217</c:v>
                </c:pt>
                <c:pt idx="265">
                  <c:v>218</c:v>
                </c:pt>
                <c:pt idx="266">
                  <c:v>219</c:v>
                </c:pt>
                <c:pt idx="267">
                  <c:v>220</c:v>
                </c:pt>
                <c:pt idx="268">
                  <c:v>221</c:v>
                </c:pt>
                <c:pt idx="269">
                  <c:v>222</c:v>
                </c:pt>
                <c:pt idx="270">
                  <c:v>223</c:v>
                </c:pt>
                <c:pt idx="271">
                  <c:v>224</c:v>
                </c:pt>
                <c:pt idx="272">
                  <c:v>225</c:v>
                </c:pt>
                <c:pt idx="273">
                  <c:v>226</c:v>
                </c:pt>
                <c:pt idx="274">
                  <c:v>227</c:v>
                </c:pt>
                <c:pt idx="275">
                  <c:v>228</c:v>
                </c:pt>
                <c:pt idx="276">
                  <c:v>229</c:v>
                </c:pt>
                <c:pt idx="277">
                  <c:v>230</c:v>
                </c:pt>
                <c:pt idx="278">
                  <c:v>231</c:v>
                </c:pt>
                <c:pt idx="279">
                  <c:v>232</c:v>
                </c:pt>
                <c:pt idx="280">
                  <c:v>233</c:v>
                </c:pt>
                <c:pt idx="281">
                  <c:v>234</c:v>
                </c:pt>
                <c:pt idx="282">
                  <c:v>235</c:v>
                </c:pt>
                <c:pt idx="283">
                  <c:v>236</c:v>
                </c:pt>
                <c:pt idx="284">
                  <c:v>237</c:v>
                </c:pt>
                <c:pt idx="285">
                  <c:v>238</c:v>
                </c:pt>
                <c:pt idx="286">
                  <c:v>239</c:v>
                </c:pt>
                <c:pt idx="287">
                  <c:v>240</c:v>
                </c:pt>
                <c:pt idx="288">
                  <c:v>241</c:v>
                </c:pt>
                <c:pt idx="289">
                  <c:v>242</c:v>
                </c:pt>
                <c:pt idx="290">
                  <c:v>243</c:v>
                </c:pt>
                <c:pt idx="291">
                  <c:v>244</c:v>
                </c:pt>
                <c:pt idx="292">
                  <c:v>245</c:v>
                </c:pt>
                <c:pt idx="293">
                  <c:v>246</c:v>
                </c:pt>
                <c:pt idx="294">
                  <c:v>247</c:v>
                </c:pt>
                <c:pt idx="295">
                  <c:v>248</c:v>
                </c:pt>
                <c:pt idx="296">
                  <c:v>249</c:v>
                </c:pt>
                <c:pt idx="297">
                  <c:v>250</c:v>
                </c:pt>
                <c:pt idx="298">
                  <c:v>251</c:v>
                </c:pt>
                <c:pt idx="299">
                  <c:v>252</c:v>
                </c:pt>
                <c:pt idx="300">
                  <c:v>253</c:v>
                </c:pt>
                <c:pt idx="301">
                  <c:v>254</c:v>
                </c:pt>
                <c:pt idx="302">
                  <c:v>255</c:v>
                </c:pt>
                <c:pt idx="303">
                  <c:v>256</c:v>
                </c:pt>
                <c:pt idx="304">
                  <c:v>257</c:v>
                </c:pt>
                <c:pt idx="305">
                  <c:v>258</c:v>
                </c:pt>
                <c:pt idx="306">
                  <c:v>259</c:v>
                </c:pt>
                <c:pt idx="307">
                  <c:v>260</c:v>
                </c:pt>
                <c:pt idx="308">
                  <c:v>261</c:v>
                </c:pt>
                <c:pt idx="309">
                  <c:v>262</c:v>
                </c:pt>
                <c:pt idx="310">
                  <c:v>263</c:v>
                </c:pt>
                <c:pt idx="311">
                  <c:v>264</c:v>
                </c:pt>
                <c:pt idx="312">
                  <c:v>265</c:v>
                </c:pt>
                <c:pt idx="313">
                  <c:v>266</c:v>
                </c:pt>
                <c:pt idx="314">
                  <c:v>267</c:v>
                </c:pt>
                <c:pt idx="315">
                  <c:v>268</c:v>
                </c:pt>
                <c:pt idx="316">
                  <c:v>269</c:v>
                </c:pt>
                <c:pt idx="317">
                  <c:v>270</c:v>
                </c:pt>
              </c:numCache>
            </c:numRef>
          </c:cat>
          <c:val>
            <c:numRef>
              <c:f>Sheet1!$G$610:$G$927</c:f>
              <c:numCache>
                <c:ptCount val="318"/>
                <c:pt idx="0">
                  <c:v>6.768446301380405E-06</c:v>
                </c:pt>
                <c:pt idx="1">
                  <c:v>7.432680917989419E-06</c:v>
                </c:pt>
                <c:pt idx="2">
                  <c:v>8.157158198985108E-06</c:v>
                </c:pt>
                <c:pt idx="3">
                  <c:v>8.94682979761307E-06</c:v>
                </c:pt>
                <c:pt idx="4">
                  <c:v>9.8070041819657E-06</c:v>
                </c:pt>
                <c:pt idx="5">
                  <c:v>1.0743367699136759E-05</c:v>
                </c:pt>
                <c:pt idx="6">
                  <c:v>1.1762006472677673E-05</c:v>
                </c:pt>
                <c:pt idx="7">
                  <c:v>1.2869429130138517E-05</c:v>
                </c:pt>
                <c:pt idx="8">
                  <c:v>1.407259035348514E-05</c:v>
                </c:pt>
                <c:pt idx="9">
                  <c:v>1.5378915240847724E-05</c:v>
                </c:pt>
                <c:pt idx="10">
                  <c:v>1.6796324463368214E-05</c:v>
                </c:pt>
                <c:pt idx="11">
                  <c:v>1.8333260195865856E-05</c:v>
                </c:pt>
                <c:pt idx="12">
                  <c:v>1.99987127946303E-05</c:v>
                </c:pt>
                <c:pt idx="13">
                  <c:v>2.180224818987155E-05</c:v>
                </c:pt>
                <c:pt idx="14">
                  <c:v>2.375403595421224E-05</c:v>
                </c:pt>
                <c:pt idx="15">
                  <c:v>2.58648780020927E-05</c:v>
                </c:pt>
                <c:pt idx="16">
                  <c:v>2.8146237868085246E-05</c:v>
                </c:pt>
                <c:pt idx="17">
                  <c:v>3.061027050487955E-05</c:v>
                </c:pt>
                <c:pt idx="18">
                  <c:v>3.3269852534122246E-05</c:v>
                </c:pt>
                <c:pt idx="19">
                  <c:v>3.61386128753762E-05</c:v>
                </c:pt>
                <c:pt idx="20">
                  <c:v>3.923096367023058E-05</c:v>
                </c:pt>
                <c:pt idx="21">
                  <c:v>4.2562131410051565E-05</c:v>
                </c:pt>
                <c:pt idx="22">
                  <c:v>4.614818816705014E-05</c:v>
                </c:pt>
                <c:pt idx="23">
                  <c:v>5.000608281926954E-05</c:v>
                </c:pt>
                <c:pt idx="24">
                  <c:v>5.4153672150800406E-05</c:v>
                </c:pt>
                <c:pt idx="25">
                  <c:v>5.8609751699049205E-05</c:v>
                </c:pt>
                <c:pt idx="26">
                  <c:v>6.339408621124516E-05</c:v>
                </c:pt>
                <c:pt idx="27">
                  <c:v>6.85274395626259E-05</c:v>
                </c:pt>
                <c:pt idx="28">
                  <c:v>7.403160397892832E-05</c:v>
                </c:pt>
                <c:pt idx="29">
                  <c:v>7.992942839598703E-05</c:v>
                </c:pt>
                <c:pt idx="30">
                  <c:v>8.624484577945415E-05</c:v>
                </c:pt>
                <c:pt idx="31">
                  <c:v>9.300289921797287E-05</c:v>
                </c:pt>
                <c:pt idx="32">
                  <c:v>0.00010022976659360593</c:v>
                </c:pt>
                <c:pt idx="33">
                  <c:v>0.00010795278362403393</c:v>
                </c:pt>
                <c:pt idx="34">
                  <c:v>0.00011620046506203212</c:v>
                </c:pt>
                <c:pt idx="35">
                  <c:v>0.0001250025238291245</c:v>
                </c:pt>
                <c:pt idx="36">
                  <c:v>0.00013438988785213483</c:v>
                </c:pt>
                <c:pt idx="37">
                  <c:v>0.0001443947143637237</c:v>
                </c:pt>
                <c:pt idx="38">
                  <c:v>0.0001550504014209845</c:v>
                </c:pt>
                <c:pt idx="39">
                  <c:v>0.00016639159638984696</c:v>
                </c:pt>
                <c:pt idx="40">
                  <c:v>0.00017845420113753014</c:v>
                </c:pt>
                <c:pt idx="41">
                  <c:v>0.00019127537367063182</c:v>
                </c:pt>
                <c:pt idx="42">
                  <c:v>0.0002048935259527941</c:v>
                </c:pt>
                <c:pt idx="43">
                  <c:v>0.00021934831763327235</c:v>
                </c:pt>
                <c:pt idx="44">
                  <c:v>0.00023468064541631381</c:v>
                </c:pt>
                <c:pt idx="45">
                  <c:v>0.00025093262780105007</c:v>
                </c:pt>
                <c:pt idx="46">
                  <c:v>0.00026814758492278034</c:v>
                </c:pt>
                <c:pt idx="47">
                  <c:v>0.0002863700132290889</c:v>
                </c:pt>
                <c:pt idx="48">
                  <c:v>0.0003056455547283658</c:v>
                </c:pt>
                <c:pt idx="49">
                  <c:v>0.00032602096055397295</c:v>
                </c:pt>
                <c:pt idx="50">
                  <c:v>0.00034754404859470143</c:v>
                </c:pt>
                <c:pt idx="51">
                  <c:v>0.00037026365495126907</c:v>
                </c:pt>
                <c:pt idx="52">
                  <c:v>0.00039422957898956436</c:v>
                </c:pt>
                <c:pt idx="53">
                  <c:v>0.0004194925217741544</c:v>
                </c:pt>
                <c:pt idx="54">
                  <c:v>0.0004461040176803173</c:v>
                </c:pt>
                <c:pt idx="55">
                  <c:v>0.00047411635899959027</c:v>
                </c:pt>
                <c:pt idx="56">
                  <c:v>0.0005035825133725308</c:v>
                </c:pt>
                <c:pt idx="57">
                  <c:v>0.0005345560339031663</c:v>
                </c:pt>
                <c:pt idx="58">
                  <c:v>0.0005670909618323753</c:v>
                </c:pt>
                <c:pt idx="59">
                  <c:v>0.000601241721672324</c:v>
                </c:pt>
                <c:pt idx="60">
                  <c:v>0.0006370630087309095</c:v>
                </c:pt>
                <c:pt idx="61">
                  <c:v>0.0006746096689840888</c:v>
                </c:pt>
                <c:pt idx="62">
                  <c:v>0.0007139365712847725</c:v>
                </c:pt>
                <c:pt idx="63">
                  <c:v>0.0007550984719297705</c:v>
                </c:pt>
                <c:pt idx="64">
                  <c:v>0.000798149871640833</c:v>
                </c:pt>
                <c:pt idx="65">
                  <c:v>0.0008431448650522403</c:v>
                </c:pt>
                <c:pt idx="66">
                  <c:v>0.0008901369828353828</c:v>
                </c:pt>
                <c:pt idx="67">
                  <c:v>0.0009391790266303415</c:v>
                </c:pt>
                <c:pt idx="68">
                  <c:v>0.000990322896995485</c:v>
                </c:pt>
                <c:pt idx="69">
                  <c:v>0.0010436194146282657</c:v>
                </c:pt>
                <c:pt idx="70">
                  <c:v>0.0010991181351537927</c:v>
                </c:pt>
                <c:pt idx="71">
                  <c:v>0.0011568671578219335</c:v>
                </c:pt>
                <c:pt idx="72">
                  <c:v>0.0012169129284986854</c:v>
                </c:pt>
                <c:pt idx="73">
                  <c:v>0.001279300037382969</c:v>
                </c:pt>
                <c:pt idx="74">
                  <c:v>0.0013440710119257608</c:v>
                </c:pt>
                <c:pt idx="75">
                  <c:v>0.0014112661054741776</c:v>
                </c:pt>
                <c:pt idx="76">
                  <c:v>0.0014809230822087135</c:v>
                </c:pt>
                <c:pt idx="77">
                  <c:v>0.0015530769989868262</c:v>
                </c:pt>
                <c:pt idx="78">
                  <c:v>0.0016277599847503708</c:v>
                </c:pt>
                <c:pt idx="79">
                  <c:v>0.0017050010181975956</c:v>
                </c:pt>
                <c:pt idx="80">
                  <c:v>0.0017848257044623145</c:v>
                </c:pt>
                <c:pt idx="81">
                  <c:v>0.001867256051583082</c:v>
                </c:pt>
                <c:pt idx="82">
                  <c:v>0.0019523102475835202</c:v>
                </c:pt>
                <c:pt idx="83">
                  <c:v>0.0020400024390209667</c:v>
                </c:pt>
                <c:pt idx="84">
                  <c:v>0.0021303425118941064</c:v>
                </c:pt>
                <c:pt idx="85">
                  <c:v>0.0022233358758308496</c:v>
                </c:pt>
                <c:pt idx="86">
                  <c:v>0.0023189832525051805</c:v>
                </c:pt>
                <c:pt idx="87">
                  <c:v>0.0024172804692556564</c:v>
                </c:pt>
                <c:pt idx="88">
                  <c:v>0.002518218258898497</c:v>
                </c:pt>
                <c:pt idx="89">
                  <c:v>0.002621782066744385</c:v>
                </c:pt>
                <c:pt idx="90">
                  <c:v>0.0027279518658399997</c:v>
                </c:pt>
                <c:pt idx="91">
                  <c:v>0.00283670198146267</c:v>
                </c:pt>
                <c:pt idx="92">
                  <c:v>0.0029480009258991426</c:v>
                </c:pt>
                <c:pt idx="93">
                  <c:v>0.003061811244537018</c:v>
                </c:pt>
                <c:pt idx="94">
                  <c:v>0.0031780893742898338</c:v>
                </c:pt>
                <c:pt idx="95">
                  <c:v>0.0032967855153639035</c:v>
                </c:pt>
                <c:pt idx="96">
                  <c:v>0.003417843517356521</c:v>
                </c:pt>
                <c:pt idx="97">
                  <c:v>0.0035412007806512047</c:v>
                </c:pt>
                <c:pt idx="98">
                  <c:v>0.0036667881740459684</c:v>
                </c:pt>
                <c:pt idx="99">
                  <c:v>0.0037945299695151535</c:v>
                </c:pt>
                <c:pt idx="100">
                  <c:v>0.003924343794964299</c:v>
                </c:pt>
                <c:pt idx="101">
                  <c:v>0.004056140605790567</c:v>
                </c:pt>
                <c:pt idx="102">
                  <c:v>0.004189824676008784</c:v>
                </c:pt>
                <c:pt idx="103">
                  <c:v>0.004325293609645036</c:v>
                </c:pt>
                <c:pt idx="104">
                  <c:v>0.004462438373036178</c:v>
                </c:pt>
                <c:pt idx="105">
                  <c:v>0.004601143348604837</c:v>
                </c:pt>
                <c:pt idx="106">
                  <c:v>0.004741286410605578</c:v>
                </c:pt>
                <c:pt idx="107">
                  <c:v>0.004882739023259177</c:v>
                </c:pt>
                <c:pt idx="108">
                  <c:v>0.005025366361608687</c:v>
                </c:pt>
                <c:pt idx="109">
                  <c:v>0.005169027455343473</c:v>
                </c:pt>
                <c:pt idx="110">
                  <c:v>0.005313575355746065</c:v>
                </c:pt>
                <c:pt idx="111">
                  <c:v>0.005458857325821755</c:v>
                </c:pt>
                <c:pt idx="112">
                  <c:v>0.005604715053573032</c:v>
                </c:pt>
                <c:pt idx="113">
                  <c:v>0.005750984888280323</c:v>
                </c:pt>
                <c:pt idx="114">
                  <c:v>0.005897498099547952</c:v>
                </c:pt>
                <c:pt idx="115">
                  <c:v>0.006044081158769841</c:v>
                </c:pt>
                <c:pt idx="116">
                  <c:v>0.006190556042564205</c:v>
                </c:pt>
                <c:pt idx="117">
                  <c:v>0.006336740557620502</c:v>
                </c:pt>
                <c:pt idx="118">
                  <c:v>0.006482448686296073</c:v>
                </c:pt>
                <c:pt idx="119">
                  <c:v>0.006627490952194621</c:v>
                </c:pt>
                <c:pt idx="120">
                  <c:v>0.0067716748048546405</c:v>
                </c:pt>
                <c:pt idx="121">
                  <c:v>0.0069148050225737055</c:v>
                </c:pt>
                <c:pt idx="122">
                  <c:v>0.007056684132294642</c:v>
                </c:pt>
                <c:pt idx="123">
                  <c:v>0.007197112845382914</c:v>
                </c:pt>
                <c:pt idx="124">
                  <c:v>0.007335890508031346</c:v>
                </c:pt>
                <c:pt idx="125">
                  <c:v>0.007472815564939362</c:v>
                </c:pt>
                <c:pt idx="126">
                  <c:v>0.0076076860348298055</c:v>
                </c:pt>
                <c:pt idx="127">
                  <c:v>0.007740299996287583</c:v>
                </c:pt>
                <c:pt idx="128">
                  <c:v>0.00787045608233147</c:v>
                </c:pt>
                <c:pt idx="129">
                  <c:v>0.007997953982063962</c:v>
                </c:pt>
                <c:pt idx="130">
                  <c:v>0.008122594947684377</c:v>
                </c:pt>
                <c:pt idx="131">
                  <c:v>0.008244182305098213</c:v>
                </c:pt>
                <c:pt idx="132">
                  <c:v>0.008362521966311166</c:v>
                </c:pt>
                <c:pt idx="133">
                  <c:v>0.008477422941759906</c:v>
                </c:pt>
                <c:pt idx="134">
                  <c:v>0.008588697850703654</c:v>
                </c:pt>
                <c:pt idx="135">
                  <c:v>0.008696163427781475</c:v>
                </c:pt>
                <c:pt idx="136">
                  <c:v>0.008799641023829885</c:v>
                </c:pt>
                <c:pt idx="137">
                  <c:v>0.00889895709905433</c:v>
                </c:pt>
                <c:pt idx="138">
                  <c:v>0.008993943706656227</c:v>
                </c:pt>
                <c:pt idx="139">
                  <c:v>0.009084438965034788</c:v>
                </c:pt>
                <c:pt idx="140">
                  <c:v>0.009170287516709787</c:v>
                </c:pt>
                <c:pt idx="141">
                  <c:v>0.009251340972147623</c:v>
                </c:pt>
                <c:pt idx="142">
                  <c:v>0.009327458336718495</c:v>
                </c:pt>
                <c:pt idx="143">
                  <c:v>0.009398506419067098</c:v>
                </c:pt>
                <c:pt idx="144">
                  <c:v>0.009464360219242598</c:v>
                </c:pt>
                <c:pt idx="145">
                  <c:v>0.009524903295005747</c:v>
                </c:pt>
                <c:pt idx="146">
                  <c:v>0.009580028104811258</c:v>
                </c:pt>
                <c:pt idx="147">
                  <c:v>0.009629636326051775</c:v>
                </c:pt>
                <c:pt idx="148">
                  <c:v>0.00967363914724554</c:v>
                </c:pt>
                <c:pt idx="149">
                  <c:v>0.00971195753295254</c:v>
                </c:pt>
                <c:pt idx="150">
                  <c:v>0.009744522460313128</c:v>
                </c:pt>
                <c:pt idx="151">
                  <c:v>0.009771275126218304</c:v>
                </c:pt>
                <c:pt idx="152">
                  <c:v>0.009792167124241306</c:v>
                </c:pt>
                <c:pt idx="153">
                  <c:v>0.009807160590585373</c:v>
                </c:pt>
                <c:pt idx="154">
                  <c:v>0.009816228318431732</c:v>
                </c:pt>
                <c:pt idx="155">
                  <c:v>0.009819353840204445</c:v>
                </c:pt>
                <c:pt idx="156">
                  <c:v>0.009816531477404</c:v>
                </c:pt>
                <c:pt idx="157">
                  <c:v>0.009807766357798465</c:v>
                </c:pt>
                <c:pt idx="158">
                  <c:v>0.009793074399899453</c:v>
                </c:pt>
                <c:pt idx="159">
                  <c:v>0.009772482264788631</c:v>
                </c:pt>
                <c:pt idx="160">
                  <c:v>0.009746027275498835</c:v>
                </c:pt>
                <c:pt idx="161">
                  <c:v>0.009713757304291018</c:v>
                </c:pt>
                <c:pt idx="162">
                  <c:v>0.009675730628303578</c:v>
                </c:pt>
                <c:pt idx="163">
                  <c:v>0.009632015754183269</c:v>
                </c:pt>
                <c:pt idx="164">
                  <c:v>0.009582691212436389</c:v>
                </c:pt>
                <c:pt idx="165">
                  <c:v>0.009527845322364299</c:v>
                </c:pt>
                <c:pt idx="166">
                  <c:v>0.009467575928568065</c:v>
                </c:pt>
                <c:pt idx="167">
                  <c:v>0.00940199011012253</c:v>
                </c:pt>
                <c:pt idx="168">
                  <c:v>0.009331203863629567</c:v>
                </c:pt>
                <c:pt idx="169">
                  <c:v>0.009255341761463372</c:v>
                </c:pt>
                <c:pt idx="170">
                  <c:v>0.00917453658661677</c:v>
                </c:pt>
                <c:pt idx="171">
                  <c:v>0.009088928945646071</c:v>
                </c:pt>
                <c:pt idx="172">
                  <c:v>0.008998666861292753</c:v>
                </c:pt>
                <c:pt idx="173">
                  <c:v>0.008903905346432706</c:v>
                </c:pt>
                <c:pt idx="174">
                  <c:v>0.008804805961067664</c:v>
                </c:pt>
                <c:pt idx="175">
                  <c:v>0.008701536354128398</c:v>
                </c:pt>
                <c:pt idx="176">
                  <c:v>0.008594269791905243</c:v>
                </c:pt>
                <c:pt idx="177">
                  <c:v>0.008483184674958167</c:v>
                </c:pt>
                <c:pt idx="178">
                  <c:v>0.008368464045386046</c:v>
                </c:pt>
                <c:pt idx="179">
                  <c:v>0.008250295086352735</c:v>
                </c:pt>
                <c:pt idx="180">
                  <c:v>0.008128868615776228</c:v>
                </c:pt>
                <c:pt idx="181">
                  <c:v>0.00800437857608658</c:v>
                </c:pt>
                <c:pt idx="182">
                  <c:v>0.00787702152194842</c:v>
                </c:pt>
                <c:pt idx="183">
                  <c:v>0.007746996107825164</c:v>
                </c:pt>
                <c:pt idx="184">
                  <c:v>0.007614502577234532</c:v>
                </c:pt>
                <c:pt idx="185">
                  <c:v>0.0074797422555089605</c:v>
                </c:pt>
                <c:pt idx="186">
                  <c:v>0.007342917047830404</c:v>
                </c:pt>
                <c:pt idx="187">
                  <c:v>0.007204228944257135</c:v>
                </c:pt>
                <c:pt idx="188">
                  <c:v>0.007063879533400888</c:v>
                </c:pt>
                <c:pt idx="189">
                  <c:v>0.006922069526346575</c:v>
                </c:pt>
                <c:pt idx="190">
                  <c:v>0.0067789982923341305</c:v>
                </c:pt>
                <c:pt idx="191">
                  <c:v>0.0066348634076436545</c:v>
                </c:pt>
                <c:pt idx="192">
                  <c:v>0.0064898602190410215</c:v>
                </c:pt>
                <c:pt idx="193">
                  <c:v>0.006344181423052498</c:v>
                </c:pt>
                <c:pt idx="194">
                  <c:v>0.00619801666224388</c:v>
                </c:pt>
                <c:pt idx="195">
                  <c:v>0.0060515521395831376</c:v>
                </c:pt>
                <c:pt idx="196">
                  <c:v>0.005904970251865804</c:v>
                </c:pt>
                <c:pt idx="197">
                  <c:v>0.005758449243080259</c:v>
                </c:pt>
                <c:pt idx="198">
                  <c:v>0.005612162878486101</c:v>
                </c:pt>
                <c:pt idx="199">
                  <c:v>0.005466280140073566</c:v>
                </c:pt>
                <c:pt idx="200">
                  <c:v>0.005320964943966096</c:v>
                </c:pt>
                <c:pt idx="201">
                  <c:v>0.005176375880222271</c:v>
                </c:pt>
                <c:pt idx="202">
                  <c:v>0.0050326659753878325</c:v>
                </c:pt>
                <c:pt idx="203">
                  <c:v>0.004889982478044261</c:v>
                </c:pt>
                <c:pt idx="204">
                  <c:v>0.004748466667497561</c:v>
                </c:pt>
                <c:pt idx="205">
                  <c:v>0.004608253685650262</c:v>
                </c:pt>
                <c:pt idx="206">
                  <c:v>0.004469472392001599</c:v>
                </c:pt>
                <c:pt idx="207">
                  <c:v>0.004332245241625816</c:v>
                </c:pt>
                <c:pt idx="208">
                  <c:v>0.004196688185886948</c:v>
                </c:pt>
                <c:pt idx="209">
                  <c:v>0.004062910595560775</c:v>
                </c:pt>
                <c:pt idx="210">
                  <c:v>0.003931015205951147</c:v>
                </c:pt>
                <c:pt idx="211">
                  <c:v>0.003801098083508883</c:v>
                </c:pt>
                <c:pt idx="212">
                  <c:v>0.0036732486133873423</c:v>
                </c:pt>
                <c:pt idx="213">
                  <c:v>0.0035475495072996707</c:v>
                </c:pt>
                <c:pt idx="214">
                  <c:v>0.003424076830978887</c:v>
                </c:pt>
                <c:pt idx="215">
                  <c:v>0.0033029000504836083</c:v>
                </c:pt>
                <c:pt idx="216">
                  <c:v>0.003184082096539392</c:v>
                </c:pt>
                <c:pt idx="217">
                  <c:v>0.0030676794460585176</c:v>
                </c:pt>
                <c:pt idx="218">
                  <c:v>0.0029537422199395974</c:v>
                </c:pt>
                <c:pt idx="219">
                  <c:v>0.0028423142962126923</c:v>
                </c:pt>
                <c:pt idx="220">
                  <c:v>0.0027334334375656837</c:v>
                </c:pt>
                <c:pt idx="221">
                  <c:v>0.002627131432263305</c:v>
                </c:pt>
                <c:pt idx="222">
                  <c:v>0.002523434247451585</c:v>
                </c:pt>
                <c:pt idx="223">
                  <c:v>0.002422362193827243</c:v>
                </c:pt>
                <c:pt idx="224">
                  <c:v>0.0023239301006437126</c:v>
                </c:pt>
                <c:pt idx="225">
                  <c:v>0.002228147500022832</c:v>
                </c:pt>
                <c:pt idx="226">
                  <c:v>0.0021350188195435526</c:v>
                </c:pt>
                <c:pt idx="227">
                  <c:v>0.0020445435820861608</c:v>
                </c:pt>
                <c:pt idx="228">
                  <c:v>0.001956716611922158</c:v>
                </c:pt>
                <c:pt idx="229">
                  <c:v>0.0018715282460559758</c:v>
                </c:pt>
                <c:pt idx="230">
                  <c:v>0.0017889645498446768</c:v>
                </c:pt>
                <c:pt idx="231">
                  <c:v>0.0017090075359456431</c:v>
                </c:pt>
                <c:pt idx="232">
                  <c:v>0.0016316353856694853</c:v>
                </c:pt>
                <c:pt idx="233">
                  <c:v>0.0015568226718458992</c:v>
                </c:pt>
                <c:pt idx="234">
                  <c:v>0.0014845405823435073</c:v>
                </c:pt>
                <c:pt idx="235">
                  <c:v>0.001414757143420667</c:v>
                </c:pt>
                <c:pt idx="236">
                  <c:v>0.0013474374421223953</c:v>
                </c:pt>
                <c:pt idx="237">
                  <c:v>0.0012825438469787117</c:v>
                </c:pt>
                <c:pt idx="238">
                  <c:v>0.001220036226301514</c:v>
                </c:pt>
                <c:pt idx="239">
                  <c:v>0.001159872163420263</c:v>
                </c:pt>
                <c:pt idx="240">
                  <c:v>0.0011020071682409816</c:v>
                </c:pt>
                <c:pt idx="241">
                  <c:v>0.0010463948845580908</c:v>
                </c:pt>
                <c:pt idx="242">
                  <c:v>0.0009929872925940977</c:v>
                </c:pt>
                <c:pt idx="243">
                  <c:v>0.0009417349062879313</c:v>
                </c:pt>
                <c:pt idx="244">
                  <c:v>0.0008925869648984104</c:v>
                </c:pt>
                <c:pt idx="245">
                  <c:v>0.0008454916185348219</c:v>
                </c:pt>
                <c:pt idx="246">
                  <c:v>0.0008003961072715538</c:v>
                </c:pt>
                <c:pt idx="247">
                  <c:v>0.0007572469335480115</c:v>
                </c:pt>
                <c:pt idx="248">
                  <c:v>0.0007159900275984057</c:v>
                </c:pt>
                <c:pt idx="249">
                  <c:v>0.0006765709056983061</c:v>
                </c:pt>
                <c:pt idx="250">
                  <c:v>0.0006389348210558805</c:v>
                </c:pt>
                <c:pt idx="251">
                  <c:v>0.0006030269072153972</c:v>
                </c:pt>
                <c:pt idx="252">
                  <c:v>0.0005687923138786433</c:v>
                </c:pt>
                <c:pt idx="253">
                  <c:v>0.0005361763350863971</c:v>
                </c:pt>
                <c:pt idx="254">
                  <c:v>0.0005051245297367558</c:v>
                </c:pt>
                <c:pt idx="255">
                  <c:v>0.0004755828344500061</c:v>
                </c:pt>
                <c:pt idx="256">
                  <c:v>0.0004474976688206425</c:v>
                </c:pt>
                <c:pt idx="257">
                  <c:v>0.0004208160331261444</c:v>
                </c:pt>
                <c:pt idx="258">
                  <c:v>0.0003954855985890888</c:v>
                </c:pt>
                <c:pt idx="259">
                  <c:v>0.0003714547903141113</c:v>
                </c:pt>
                <c:pt idx="260">
                  <c:v>0.00034867286304415677</c:v>
                </c:pt>
                <c:pt idx="261">
                  <c:v>0.00032708996990128453</c:v>
                </c:pt>
                <c:pt idx="262">
                  <c:v>0.00030665722429615603</c:v>
                </c:pt>
                <c:pt idx="263">
                  <c:v>0.00028732675520712244</c:v>
                </c:pt>
                <c:pt idx="264">
                  <c:v>0.00026905175604470153</c:v>
                </c:pt>
                <c:pt idx="265">
                  <c:v>0.00025178652733012156</c:v>
                </c:pt>
                <c:pt idx="266">
                  <c:v>0.00023548651342767651</c:v>
                </c:pt>
                <c:pt idx="267">
                  <c:v>0.00022010833357982162</c:v>
                </c:pt>
                <c:pt idx="268">
                  <c:v>0.00020560980750142986</c:v>
                </c:pt>
                <c:pt idx="269">
                  <c:v>0.00019194997579539597</c:v>
                </c:pt>
                <c:pt idx="270">
                  <c:v>0.00017908911545596242</c:v>
                </c:pt>
                <c:pt idx="271">
                  <c:v>0.00016698875072880775</c:v>
                </c:pt>
                <c:pt idx="272">
                  <c:v>0.0001556116595981515</c:v>
                </c:pt>
                <c:pt idx="273">
                  <c:v>0.00014492187617102552</c:v>
                </c:pt>
                <c:pt idx="274">
                  <c:v>0.0001348846892274723</c:v>
                </c:pt>
                <c:pt idx="275">
                  <c:v>0.00012546663720290288</c:v>
                </c:pt>
                <c:pt idx="276">
                  <c:v>0.00011663549986522577</c:v>
                </c:pt>
                <c:pt idx="277">
                  <c:v>0.00010836028694477564</c:v>
                </c:pt>
                <c:pt idx="278">
                  <c:v>0.00010061122396958317</c:v>
                </c:pt>
                <c:pt idx="279">
                  <c:v>9.335973555226253E-05</c:v>
                </c:pt>
                <c:pt idx="280">
                  <c:v>8.65784263677945E-05</c:v>
                </c:pt>
                <c:pt idx="281">
                  <c:v>8.024106005389097E-05</c:v>
                </c:pt>
                <c:pt idx="282">
                  <c:v>7.43225362574699E-05</c:v>
                </c:pt>
                <c:pt idx="283">
                  <c:v>6.87988660421809E-05</c:v>
                </c:pt>
                <c:pt idx="284">
                  <c:v>6.364714586293335E-05</c:v>
                </c:pt>
                <c:pt idx="285">
                  <c:v>5.8845530304104594E-05</c:v>
                </c:pt>
                <c:pt idx="286">
                  <c:v>5.437320376858846E-05</c:v>
                </c:pt>
                <c:pt idx="287">
                  <c:v>5.021035129516371E-05</c:v>
                </c:pt>
                <c:pt idx="288">
                  <c:v>4.6338128671883345E-05</c:v>
                </c:pt>
                <c:pt idx="289">
                  <c:v>4.273863200335654E-05</c:v>
                </c:pt>
                <c:pt idx="290">
                  <c:v>3.9394866879985244E-05</c:v>
                </c:pt>
                <c:pt idx="291">
                  <c:v>3.629071728746084E-05</c:v>
                </c:pt>
                <c:pt idx="292">
                  <c:v>3.341091438518732E-05</c:v>
                </c:pt>
                <c:pt idx="293">
                  <c:v>3.0741005272798964E-05</c:v>
                </c:pt>
                <c:pt idx="294">
                  <c:v>2.8267321854640266E-05</c:v>
                </c:pt>
                <c:pt idx="295">
                  <c:v>2.5976949902987692E-05</c:v>
                </c:pt>
                <c:pt idx="296">
                  <c:v>2.385769841196673E-05</c:v>
                </c:pt>
                <c:pt idx="297">
                  <c:v>2.189806932556027E-05</c:v>
                </c:pt>
                <c:pt idx="298">
                  <c:v>2.0087227714856363E-05</c:v>
                </c:pt>
                <c:pt idx="299">
                  <c:v>1.8414972471747013E-05</c:v>
                </c:pt>
                <c:pt idx="300">
                  <c:v>1.6871707578694094E-05</c:v>
                </c:pt>
                <c:pt idx="301">
                  <c:v>1.5448414006927135E-05</c:v>
                </c:pt>
                <c:pt idx="302">
                  <c:v>1.4136622288542525E-05</c:v>
                </c:pt>
                <c:pt idx="303">
                  <c:v>1.2928385801443929E-05</c:v>
                </c:pt>
                <c:pt idx="304">
                  <c:v>1.1816254799896998E-05</c:v>
                </c:pt>
                <c:pt idx="305">
                  <c:v>1.0793251217676352E-05</c:v>
                </c:pt>
                <c:pt idx="306">
                  <c:v>9.852844265351077E-06</c:v>
                </c:pt>
                <c:pt idx="307">
                  <c:v>8.988926838191157E-06</c:v>
                </c:pt>
                <c:pt idx="308">
                  <c:v>8.195792746469005E-06</c:v>
                </c:pt>
                <c:pt idx="309">
                  <c:v>7.468114775577803E-06</c:v>
                </c:pt>
                <c:pt idx="310">
                  <c:v>6.800923579378788E-06</c:v>
                </c:pt>
                <c:pt idx="311">
                  <c:v>6.189587406516746E-06</c:v>
                </c:pt>
                <c:pt idx="312">
                  <c:v>5.629792656094454E-06</c:v>
                </c:pt>
                <c:pt idx="313">
                  <c:v>5.1175252560632105E-06</c:v>
                </c:pt>
                <c:pt idx="314">
                  <c:v>4.649052854953199E-06</c:v>
                </c:pt>
                <c:pt idx="315">
                  <c:v>4.220907815124511E-06</c:v>
                </c:pt>
                <c:pt idx="316">
                  <c:v>3.82987099355099E-06</c:v>
                </c:pt>
                <c:pt idx="317">
                  <c:v>3.4729562942428097E-06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41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Sheet1!$D$610:$D$927</c:f>
              <c:numCache>
                <c:ptCount val="318"/>
                <c:pt idx="0">
                  <c:v>-47</c:v>
                </c:pt>
                <c:pt idx="1">
                  <c:v>-46</c:v>
                </c:pt>
                <c:pt idx="2">
                  <c:v>-45</c:v>
                </c:pt>
                <c:pt idx="3">
                  <c:v>-44</c:v>
                </c:pt>
                <c:pt idx="4">
                  <c:v>-43</c:v>
                </c:pt>
                <c:pt idx="5">
                  <c:v>-42</c:v>
                </c:pt>
                <c:pt idx="6">
                  <c:v>-41</c:v>
                </c:pt>
                <c:pt idx="7">
                  <c:v>-40</c:v>
                </c:pt>
                <c:pt idx="8">
                  <c:v>-39</c:v>
                </c:pt>
                <c:pt idx="9">
                  <c:v>-38</c:v>
                </c:pt>
                <c:pt idx="10">
                  <c:v>-37</c:v>
                </c:pt>
                <c:pt idx="11">
                  <c:v>-36</c:v>
                </c:pt>
                <c:pt idx="12">
                  <c:v>-35</c:v>
                </c:pt>
                <c:pt idx="13">
                  <c:v>-34</c:v>
                </c:pt>
                <c:pt idx="14">
                  <c:v>-33</c:v>
                </c:pt>
                <c:pt idx="15">
                  <c:v>-32</c:v>
                </c:pt>
                <c:pt idx="16">
                  <c:v>-31</c:v>
                </c:pt>
                <c:pt idx="17">
                  <c:v>-30</c:v>
                </c:pt>
                <c:pt idx="18">
                  <c:v>-29</c:v>
                </c:pt>
                <c:pt idx="19">
                  <c:v>-28</c:v>
                </c:pt>
                <c:pt idx="20">
                  <c:v>-27</c:v>
                </c:pt>
                <c:pt idx="21">
                  <c:v>-26</c:v>
                </c:pt>
                <c:pt idx="22">
                  <c:v>-25</c:v>
                </c:pt>
                <c:pt idx="23">
                  <c:v>-24</c:v>
                </c:pt>
                <c:pt idx="24">
                  <c:v>-23</c:v>
                </c:pt>
                <c:pt idx="25">
                  <c:v>-22</c:v>
                </c:pt>
                <c:pt idx="26">
                  <c:v>-21</c:v>
                </c:pt>
                <c:pt idx="27">
                  <c:v>-20</c:v>
                </c:pt>
                <c:pt idx="28">
                  <c:v>-19</c:v>
                </c:pt>
                <c:pt idx="29">
                  <c:v>-18</c:v>
                </c:pt>
                <c:pt idx="30">
                  <c:v>-17</c:v>
                </c:pt>
                <c:pt idx="31">
                  <c:v>-16</c:v>
                </c:pt>
                <c:pt idx="32">
                  <c:v>-15</c:v>
                </c:pt>
                <c:pt idx="33">
                  <c:v>-14</c:v>
                </c:pt>
                <c:pt idx="34">
                  <c:v>-13</c:v>
                </c:pt>
                <c:pt idx="35">
                  <c:v>-12</c:v>
                </c:pt>
                <c:pt idx="36">
                  <c:v>-11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-7</c:v>
                </c:pt>
                <c:pt idx="41">
                  <c:v>-6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13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17</c:v>
                </c:pt>
                <c:pt idx="65">
                  <c:v>18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22</c:v>
                </c:pt>
                <c:pt idx="70">
                  <c:v>23</c:v>
                </c:pt>
                <c:pt idx="71">
                  <c:v>24</c:v>
                </c:pt>
                <c:pt idx="72">
                  <c:v>25</c:v>
                </c:pt>
                <c:pt idx="73">
                  <c:v>26</c:v>
                </c:pt>
                <c:pt idx="74">
                  <c:v>27</c:v>
                </c:pt>
                <c:pt idx="75">
                  <c:v>28</c:v>
                </c:pt>
                <c:pt idx="76">
                  <c:v>29</c:v>
                </c:pt>
                <c:pt idx="77">
                  <c:v>30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34</c:v>
                </c:pt>
                <c:pt idx="82">
                  <c:v>35</c:v>
                </c:pt>
                <c:pt idx="83">
                  <c:v>36</c:v>
                </c:pt>
                <c:pt idx="84">
                  <c:v>37</c:v>
                </c:pt>
                <c:pt idx="85">
                  <c:v>38</c:v>
                </c:pt>
                <c:pt idx="86">
                  <c:v>39</c:v>
                </c:pt>
                <c:pt idx="87">
                  <c:v>40</c:v>
                </c:pt>
                <c:pt idx="88">
                  <c:v>41</c:v>
                </c:pt>
                <c:pt idx="89">
                  <c:v>42</c:v>
                </c:pt>
                <c:pt idx="90">
                  <c:v>43</c:v>
                </c:pt>
                <c:pt idx="91">
                  <c:v>44</c:v>
                </c:pt>
                <c:pt idx="92">
                  <c:v>45</c:v>
                </c:pt>
                <c:pt idx="93">
                  <c:v>46</c:v>
                </c:pt>
                <c:pt idx="94">
                  <c:v>47</c:v>
                </c:pt>
                <c:pt idx="95">
                  <c:v>48</c:v>
                </c:pt>
                <c:pt idx="96">
                  <c:v>49</c:v>
                </c:pt>
                <c:pt idx="97">
                  <c:v>50</c:v>
                </c:pt>
                <c:pt idx="98">
                  <c:v>51</c:v>
                </c:pt>
                <c:pt idx="99">
                  <c:v>52</c:v>
                </c:pt>
                <c:pt idx="100">
                  <c:v>53</c:v>
                </c:pt>
                <c:pt idx="101">
                  <c:v>54</c:v>
                </c:pt>
                <c:pt idx="102">
                  <c:v>55</c:v>
                </c:pt>
                <c:pt idx="103">
                  <c:v>56</c:v>
                </c:pt>
                <c:pt idx="104">
                  <c:v>57</c:v>
                </c:pt>
                <c:pt idx="105">
                  <c:v>58</c:v>
                </c:pt>
                <c:pt idx="106">
                  <c:v>59</c:v>
                </c:pt>
                <c:pt idx="107">
                  <c:v>60</c:v>
                </c:pt>
                <c:pt idx="108">
                  <c:v>61</c:v>
                </c:pt>
                <c:pt idx="109">
                  <c:v>62</c:v>
                </c:pt>
                <c:pt idx="110">
                  <c:v>63</c:v>
                </c:pt>
                <c:pt idx="111">
                  <c:v>64</c:v>
                </c:pt>
                <c:pt idx="112">
                  <c:v>65</c:v>
                </c:pt>
                <c:pt idx="113">
                  <c:v>66</c:v>
                </c:pt>
                <c:pt idx="114">
                  <c:v>67</c:v>
                </c:pt>
                <c:pt idx="115">
                  <c:v>68</c:v>
                </c:pt>
                <c:pt idx="116">
                  <c:v>69</c:v>
                </c:pt>
                <c:pt idx="117">
                  <c:v>70</c:v>
                </c:pt>
                <c:pt idx="118">
                  <c:v>71</c:v>
                </c:pt>
                <c:pt idx="119">
                  <c:v>72</c:v>
                </c:pt>
                <c:pt idx="120">
                  <c:v>73</c:v>
                </c:pt>
                <c:pt idx="121">
                  <c:v>74</c:v>
                </c:pt>
                <c:pt idx="122">
                  <c:v>75</c:v>
                </c:pt>
                <c:pt idx="123">
                  <c:v>76</c:v>
                </c:pt>
                <c:pt idx="124">
                  <c:v>77</c:v>
                </c:pt>
                <c:pt idx="125">
                  <c:v>78</c:v>
                </c:pt>
                <c:pt idx="126">
                  <c:v>79</c:v>
                </c:pt>
                <c:pt idx="127">
                  <c:v>80</c:v>
                </c:pt>
                <c:pt idx="128">
                  <c:v>81</c:v>
                </c:pt>
                <c:pt idx="129">
                  <c:v>82</c:v>
                </c:pt>
                <c:pt idx="130">
                  <c:v>83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89</c:v>
                </c:pt>
                <c:pt idx="137">
                  <c:v>90</c:v>
                </c:pt>
                <c:pt idx="138">
                  <c:v>91</c:v>
                </c:pt>
                <c:pt idx="139">
                  <c:v>92</c:v>
                </c:pt>
                <c:pt idx="140">
                  <c:v>93</c:v>
                </c:pt>
                <c:pt idx="141">
                  <c:v>94</c:v>
                </c:pt>
                <c:pt idx="142">
                  <c:v>95</c:v>
                </c:pt>
                <c:pt idx="143">
                  <c:v>96</c:v>
                </c:pt>
                <c:pt idx="144">
                  <c:v>97</c:v>
                </c:pt>
                <c:pt idx="145">
                  <c:v>98</c:v>
                </c:pt>
                <c:pt idx="146">
                  <c:v>99</c:v>
                </c:pt>
                <c:pt idx="147">
                  <c:v>100</c:v>
                </c:pt>
                <c:pt idx="148">
                  <c:v>101</c:v>
                </c:pt>
                <c:pt idx="149">
                  <c:v>102</c:v>
                </c:pt>
                <c:pt idx="150">
                  <c:v>103</c:v>
                </c:pt>
                <c:pt idx="151">
                  <c:v>104</c:v>
                </c:pt>
                <c:pt idx="152">
                  <c:v>105</c:v>
                </c:pt>
                <c:pt idx="153">
                  <c:v>106</c:v>
                </c:pt>
                <c:pt idx="154">
                  <c:v>107</c:v>
                </c:pt>
                <c:pt idx="155">
                  <c:v>108</c:v>
                </c:pt>
                <c:pt idx="156">
                  <c:v>109</c:v>
                </c:pt>
                <c:pt idx="157">
                  <c:v>110</c:v>
                </c:pt>
                <c:pt idx="158">
                  <c:v>111</c:v>
                </c:pt>
                <c:pt idx="159">
                  <c:v>112</c:v>
                </c:pt>
                <c:pt idx="160">
                  <c:v>113</c:v>
                </c:pt>
                <c:pt idx="161">
                  <c:v>114</c:v>
                </c:pt>
                <c:pt idx="162">
                  <c:v>115</c:v>
                </c:pt>
                <c:pt idx="163">
                  <c:v>116</c:v>
                </c:pt>
                <c:pt idx="164">
                  <c:v>117</c:v>
                </c:pt>
                <c:pt idx="165">
                  <c:v>118</c:v>
                </c:pt>
                <c:pt idx="166">
                  <c:v>119</c:v>
                </c:pt>
                <c:pt idx="167">
                  <c:v>120</c:v>
                </c:pt>
                <c:pt idx="168">
                  <c:v>121</c:v>
                </c:pt>
                <c:pt idx="169">
                  <c:v>122</c:v>
                </c:pt>
                <c:pt idx="170">
                  <c:v>123</c:v>
                </c:pt>
                <c:pt idx="171">
                  <c:v>124</c:v>
                </c:pt>
                <c:pt idx="172">
                  <c:v>125</c:v>
                </c:pt>
                <c:pt idx="173">
                  <c:v>126</c:v>
                </c:pt>
                <c:pt idx="174">
                  <c:v>127</c:v>
                </c:pt>
                <c:pt idx="175">
                  <c:v>128</c:v>
                </c:pt>
                <c:pt idx="176">
                  <c:v>129</c:v>
                </c:pt>
                <c:pt idx="177">
                  <c:v>130</c:v>
                </c:pt>
                <c:pt idx="178">
                  <c:v>131</c:v>
                </c:pt>
                <c:pt idx="179">
                  <c:v>132</c:v>
                </c:pt>
                <c:pt idx="180">
                  <c:v>133</c:v>
                </c:pt>
                <c:pt idx="181">
                  <c:v>134</c:v>
                </c:pt>
                <c:pt idx="182">
                  <c:v>135</c:v>
                </c:pt>
                <c:pt idx="183">
                  <c:v>136</c:v>
                </c:pt>
                <c:pt idx="184">
                  <c:v>137</c:v>
                </c:pt>
                <c:pt idx="185">
                  <c:v>138</c:v>
                </c:pt>
                <c:pt idx="186">
                  <c:v>139</c:v>
                </c:pt>
                <c:pt idx="187">
                  <c:v>140</c:v>
                </c:pt>
                <c:pt idx="188">
                  <c:v>141</c:v>
                </c:pt>
                <c:pt idx="189">
                  <c:v>142</c:v>
                </c:pt>
                <c:pt idx="190">
                  <c:v>143</c:v>
                </c:pt>
                <c:pt idx="191">
                  <c:v>144</c:v>
                </c:pt>
                <c:pt idx="192">
                  <c:v>145</c:v>
                </c:pt>
                <c:pt idx="193">
                  <c:v>146</c:v>
                </c:pt>
                <c:pt idx="194">
                  <c:v>147</c:v>
                </c:pt>
                <c:pt idx="195">
                  <c:v>148</c:v>
                </c:pt>
                <c:pt idx="196">
                  <c:v>149</c:v>
                </c:pt>
                <c:pt idx="197">
                  <c:v>150</c:v>
                </c:pt>
                <c:pt idx="198">
                  <c:v>151</c:v>
                </c:pt>
                <c:pt idx="199">
                  <c:v>152</c:v>
                </c:pt>
                <c:pt idx="200">
                  <c:v>153</c:v>
                </c:pt>
                <c:pt idx="201">
                  <c:v>154</c:v>
                </c:pt>
                <c:pt idx="202">
                  <c:v>155</c:v>
                </c:pt>
                <c:pt idx="203">
                  <c:v>156</c:v>
                </c:pt>
                <c:pt idx="204">
                  <c:v>157</c:v>
                </c:pt>
                <c:pt idx="205">
                  <c:v>158</c:v>
                </c:pt>
                <c:pt idx="206">
                  <c:v>159</c:v>
                </c:pt>
                <c:pt idx="207">
                  <c:v>160</c:v>
                </c:pt>
                <c:pt idx="208">
                  <c:v>161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165</c:v>
                </c:pt>
                <c:pt idx="213">
                  <c:v>166</c:v>
                </c:pt>
                <c:pt idx="214">
                  <c:v>167</c:v>
                </c:pt>
                <c:pt idx="215">
                  <c:v>168</c:v>
                </c:pt>
                <c:pt idx="216">
                  <c:v>169</c:v>
                </c:pt>
                <c:pt idx="217">
                  <c:v>170</c:v>
                </c:pt>
                <c:pt idx="218">
                  <c:v>171</c:v>
                </c:pt>
                <c:pt idx="219">
                  <c:v>172</c:v>
                </c:pt>
                <c:pt idx="220">
                  <c:v>173</c:v>
                </c:pt>
                <c:pt idx="221">
                  <c:v>174</c:v>
                </c:pt>
                <c:pt idx="222">
                  <c:v>175</c:v>
                </c:pt>
                <c:pt idx="223">
                  <c:v>176</c:v>
                </c:pt>
                <c:pt idx="224">
                  <c:v>177</c:v>
                </c:pt>
                <c:pt idx="225">
                  <c:v>178</c:v>
                </c:pt>
                <c:pt idx="226">
                  <c:v>179</c:v>
                </c:pt>
                <c:pt idx="227">
                  <c:v>180</c:v>
                </c:pt>
                <c:pt idx="228">
                  <c:v>181</c:v>
                </c:pt>
                <c:pt idx="229">
                  <c:v>182</c:v>
                </c:pt>
                <c:pt idx="230">
                  <c:v>183</c:v>
                </c:pt>
                <c:pt idx="231">
                  <c:v>184</c:v>
                </c:pt>
                <c:pt idx="232">
                  <c:v>185</c:v>
                </c:pt>
                <c:pt idx="233">
                  <c:v>186</c:v>
                </c:pt>
                <c:pt idx="234">
                  <c:v>187</c:v>
                </c:pt>
                <c:pt idx="235">
                  <c:v>188</c:v>
                </c:pt>
                <c:pt idx="236">
                  <c:v>189</c:v>
                </c:pt>
                <c:pt idx="237">
                  <c:v>190</c:v>
                </c:pt>
                <c:pt idx="238">
                  <c:v>191</c:v>
                </c:pt>
                <c:pt idx="239">
                  <c:v>192</c:v>
                </c:pt>
                <c:pt idx="240">
                  <c:v>193</c:v>
                </c:pt>
                <c:pt idx="241">
                  <c:v>194</c:v>
                </c:pt>
                <c:pt idx="242">
                  <c:v>195</c:v>
                </c:pt>
                <c:pt idx="243">
                  <c:v>196</c:v>
                </c:pt>
                <c:pt idx="244">
                  <c:v>197</c:v>
                </c:pt>
                <c:pt idx="245">
                  <c:v>198</c:v>
                </c:pt>
                <c:pt idx="246">
                  <c:v>199</c:v>
                </c:pt>
                <c:pt idx="247">
                  <c:v>200</c:v>
                </c:pt>
                <c:pt idx="248">
                  <c:v>201</c:v>
                </c:pt>
                <c:pt idx="249">
                  <c:v>202</c:v>
                </c:pt>
                <c:pt idx="250">
                  <c:v>203</c:v>
                </c:pt>
                <c:pt idx="251">
                  <c:v>204</c:v>
                </c:pt>
                <c:pt idx="252">
                  <c:v>205</c:v>
                </c:pt>
                <c:pt idx="253">
                  <c:v>206</c:v>
                </c:pt>
                <c:pt idx="254">
                  <c:v>207</c:v>
                </c:pt>
                <c:pt idx="255">
                  <c:v>208</c:v>
                </c:pt>
                <c:pt idx="256">
                  <c:v>209</c:v>
                </c:pt>
                <c:pt idx="257">
                  <c:v>210</c:v>
                </c:pt>
                <c:pt idx="258">
                  <c:v>211</c:v>
                </c:pt>
                <c:pt idx="259">
                  <c:v>212</c:v>
                </c:pt>
                <c:pt idx="260">
                  <c:v>213</c:v>
                </c:pt>
                <c:pt idx="261">
                  <c:v>214</c:v>
                </c:pt>
                <c:pt idx="262">
                  <c:v>215</c:v>
                </c:pt>
                <c:pt idx="263">
                  <c:v>216</c:v>
                </c:pt>
                <c:pt idx="264">
                  <c:v>217</c:v>
                </c:pt>
                <c:pt idx="265">
                  <c:v>218</c:v>
                </c:pt>
                <c:pt idx="266">
                  <c:v>219</c:v>
                </c:pt>
                <c:pt idx="267">
                  <c:v>220</c:v>
                </c:pt>
                <c:pt idx="268">
                  <c:v>221</c:v>
                </c:pt>
                <c:pt idx="269">
                  <c:v>222</c:v>
                </c:pt>
                <c:pt idx="270">
                  <c:v>223</c:v>
                </c:pt>
                <c:pt idx="271">
                  <c:v>224</c:v>
                </c:pt>
                <c:pt idx="272">
                  <c:v>225</c:v>
                </c:pt>
                <c:pt idx="273">
                  <c:v>226</c:v>
                </c:pt>
                <c:pt idx="274">
                  <c:v>227</c:v>
                </c:pt>
                <c:pt idx="275">
                  <c:v>228</c:v>
                </c:pt>
                <c:pt idx="276">
                  <c:v>229</c:v>
                </c:pt>
                <c:pt idx="277">
                  <c:v>230</c:v>
                </c:pt>
                <c:pt idx="278">
                  <c:v>231</c:v>
                </c:pt>
                <c:pt idx="279">
                  <c:v>232</c:v>
                </c:pt>
                <c:pt idx="280">
                  <c:v>233</c:v>
                </c:pt>
                <c:pt idx="281">
                  <c:v>234</c:v>
                </c:pt>
                <c:pt idx="282">
                  <c:v>235</c:v>
                </c:pt>
                <c:pt idx="283">
                  <c:v>236</c:v>
                </c:pt>
                <c:pt idx="284">
                  <c:v>237</c:v>
                </c:pt>
                <c:pt idx="285">
                  <c:v>238</c:v>
                </c:pt>
                <c:pt idx="286">
                  <c:v>239</c:v>
                </c:pt>
                <c:pt idx="287">
                  <c:v>240</c:v>
                </c:pt>
                <c:pt idx="288">
                  <c:v>241</c:v>
                </c:pt>
                <c:pt idx="289">
                  <c:v>242</c:v>
                </c:pt>
                <c:pt idx="290">
                  <c:v>243</c:v>
                </c:pt>
                <c:pt idx="291">
                  <c:v>244</c:v>
                </c:pt>
                <c:pt idx="292">
                  <c:v>245</c:v>
                </c:pt>
                <c:pt idx="293">
                  <c:v>246</c:v>
                </c:pt>
                <c:pt idx="294">
                  <c:v>247</c:v>
                </c:pt>
                <c:pt idx="295">
                  <c:v>248</c:v>
                </c:pt>
                <c:pt idx="296">
                  <c:v>249</c:v>
                </c:pt>
                <c:pt idx="297">
                  <c:v>250</c:v>
                </c:pt>
                <c:pt idx="298">
                  <c:v>251</c:v>
                </c:pt>
                <c:pt idx="299">
                  <c:v>252</c:v>
                </c:pt>
                <c:pt idx="300">
                  <c:v>253</c:v>
                </c:pt>
                <c:pt idx="301">
                  <c:v>254</c:v>
                </c:pt>
                <c:pt idx="302">
                  <c:v>255</c:v>
                </c:pt>
                <c:pt idx="303">
                  <c:v>256</c:v>
                </c:pt>
                <c:pt idx="304">
                  <c:v>257</c:v>
                </c:pt>
                <c:pt idx="305">
                  <c:v>258</c:v>
                </c:pt>
                <c:pt idx="306">
                  <c:v>259</c:v>
                </c:pt>
                <c:pt idx="307">
                  <c:v>260</c:v>
                </c:pt>
                <c:pt idx="308">
                  <c:v>261</c:v>
                </c:pt>
                <c:pt idx="309">
                  <c:v>262</c:v>
                </c:pt>
                <c:pt idx="310">
                  <c:v>263</c:v>
                </c:pt>
                <c:pt idx="311">
                  <c:v>264</c:v>
                </c:pt>
                <c:pt idx="312">
                  <c:v>265</c:v>
                </c:pt>
                <c:pt idx="313">
                  <c:v>266</c:v>
                </c:pt>
                <c:pt idx="314">
                  <c:v>267</c:v>
                </c:pt>
                <c:pt idx="315">
                  <c:v>268</c:v>
                </c:pt>
                <c:pt idx="316">
                  <c:v>269</c:v>
                </c:pt>
                <c:pt idx="317">
                  <c:v>270</c:v>
                </c:pt>
              </c:numCache>
            </c:numRef>
          </c:cat>
          <c:val>
            <c:numRef>
              <c:f>Sheet1!$H$610:$H$927</c:f>
              <c:numCache>
                <c:ptCount val="318"/>
                <c:pt idx="0">
                  <c:v>0.0001712874659569876</c:v>
                </c:pt>
                <c:pt idx="1">
                  <c:v>0.000179662062505411</c:v>
                </c:pt>
                <c:pt idx="2">
                  <c:v>0.00018838790646334163</c:v>
                </c:pt>
                <c:pt idx="3">
                  <c:v>0.0001974765361898307</c:v>
                </c:pt>
                <c:pt idx="4">
                  <c:v>0.0002069397043127688</c:v>
                </c:pt>
                <c:pt idx="5">
                  <c:v>0.0002167893731989591</c:v>
                </c:pt>
                <c:pt idx="6">
                  <c:v>0.00022703770987482448</c:v>
                </c:pt>
                <c:pt idx="7">
                  <c:v>0.00023769708038106233</c:v>
                </c:pt>
                <c:pt idx="8">
                  <c:v>0.0002487800435450183</c:v>
                </c:pt>
                <c:pt idx="9">
                  <c:v>0.0002602993441550616</c:v>
                </c:pt>
                <c:pt idx="10">
                  <c:v>0.0002722679055218371</c:v>
                </c:pt>
                <c:pt idx="11">
                  <c:v>0.00028469882141190784</c:v>
                </c:pt>
                <c:pt idx="12">
                  <c:v>0.0002976053473400254</c:v>
                </c:pt>
                <c:pt idx="13">
                  <c:v>0.00031100089120704075</c:v>
                </c:pt>
                <c:pt idx="14">
                  <c:v>0.000324899003271328</c:v>
                </c:pt>
                <c:pt idx="15">
                  <c:v>0.0003393133654425046</c:v>
                </c:pt>
                <c:pt idx="16">
                  <c:v>0.0003542577798872374</c:v>
                </c:pt>
                <c:pt idx="17">
                  <c:v>0.0003697461569379673</c:v>
                </c:pt>
                <c:pt idx="18">
                  <c:v>0.0003857925022965352</c:v>
                </c:pt>
                <c:pt idx="19">
                  <c:v>0.0004024109035258854</c:v>
                </c:pt>
                <c:pt idx="20">
                  <c:v>0.00041961551582429346</c:v>
                </c:pt>
                <c:pt idx="21">
                  <c:v>0.00043742054707792</c:v>
                </c:pt>
                <c:pt idx="22">
                  <c:v>0.0004558402421888857</c:v>
                </c:pt>
                <c:pt idx="23">
                  <c:v>0.0004748888666775638</c:v>
                </c:pt>
                <c:pt idx="24">
                  <c:v>0.0004945806895593079</c:v>
                </c:pt>
                <c:pt idx="25">
                  <c:v>0.0005149299654974692</c:v>
                </c:pt>
                <c:pt idx="26">
                  <c:v>0.0005359509162362108</c:v>
                </c:pt>
                <c:pt idx="27">
                  <c:v>0.000557657711318371</c:v>
                </c:pt>
                <c:pt idx="28">
                  <c:v>0.0005800644480954277</c:v>
                </c:pt>
                <c:pt idx="29">
                  <c:v>0.0006031851310384436</c:v>
                </c:pt>
                <c:pt idx="30">
                  <c:v>0.0006270336503608123</c:v>
                </c:pt>
                <c:pt idx="31">
                  <c:v>0.0006516237599655329</c:v>
                </c:pt>
                <c:pt idx="32">
                  <c:v>0.000676969054731782</c:v>
                </c:pt>
                <c:pt idx="33">
                  <c:v>0.0007030829471575606</c:v>
                </c:pt>
                <c:pt idx="34">
                  <c:v>0.0007299786433773046</c:v>
                </c:pt>
                <c:pt idx="35">
                  <c:v>0.000757669118575422</c:v>
                </c:pt>
                <c:pt idx="36">
                  <c:v>0.0007861670918189152</c:v>
                </c:pt>
                <c:pt idx="37">
                  <c:v>0.0008154850003343555</c:v>
                </c:pt>
                <c:pt idx="38">
                  <c:v>0.000845634973256725</c:v>
                </c:pt>
                <c:pt idx="39">
                  <c:v>0.000876628804879791</c:v>
                </c:pt>
                <c:pt idx="40">
                  <c:v>0.0009084779274399095</c:v>
                </c:pt>
                <c:pt idx="41">
                  <c:v>0.0009411933834673846</c:v>
                </c:pt>
                <c:pt idx="42">
                  <c:v>0.0009747857977416658</c:v>
                </c:pt>
                <c:pt idx="43">
                  <c:v>0.0010092653488889278</c:v>
                </c:pt>
                <c:pt idx="44">
                  <c:v>0.0010446417406626874</c:v>
                </c:pt>
                <c:pt idx="45">
                  <c:v>0.0010809241729503385</c:v>
                </c:pt>
                <c:pt idx="46">
                  <c:v>0.0011181213125505468</c:v>
                </c:pt>
                <c:pt idx="47">
                  <c:v>0.0011562412637685828</c:v>
                </c:pt>
                <c:pt idx="48">
                  <c:v>0.00119529153887868</c:v>
                </c:pt>
                <c:pt idx="49">
                  <c:v>0.0012352790285045147</c:v>
                </c:pt>
                <c:pt idx="50">
                  <c:v>0.0012762099719708262</c:v>
                </c:pt>
                <c:pt idx="51">
                  <c:v>0.001318089927681054</c:v>
                </c:pt>
                <c:pt idx="52">
                  <c:v>0.001360923743577669</c:v>
                </c:pt>
                <c:pt idx="53">
                  <c:v>0.0014047155277435606</c:v>
                </c:pt>
                <c:pt idx="54">
                  <c:v>0.0014494686192044817</c:v>
                </c:pt>
                <c:pt idx="55">
                  <c:v>0.001495185558994047</c:v>
                </c:pt>
                <c:pt idx="56">
                  <c:v>0.001541868061544198</c:v>
                </c:pt>
                <c:pt idx="57">
                  <c:v>0.0015895169864653662</c:v>
                </c:pt>
                <c:pt idx="58">
                  <c:v>0.0016381323107817142</c:v>
                </c:pt>
                <c:pt idx="59">
                  <c:v>0.0016877131016879163</c:v>
                </c:pt>
                <c:pt idx="60">
                  <c:v>0.0017382574898948328</c:v>
                </c:pt>
                <c:pt idx="61">
                  <c:v>0.0017897626436322444</c:v>
                </c:pt>
                <c:pt idx="62">
                  <c:v>0.0018422247433773958</c:v>
                </c:pt>
                <c:pt idx="63">
                  <c:v>0.0018956389573786345</c:v>
                </c:pt>
                <c:pt idx="64">
                  <c:v>0.0019499994180436973</c:v>
                </c:pt>
                <c:pt idx="65">
                  <c:v>0.0020052991992623773</c:v>
                </c:pt>
                <c:pt idx="66">
                  <c:v>0.0020615302947332935</c:v>
                </c:pt>
                <c:pt idx="67">
                  <c:v>0.0021186835973642615</c:v>
                </c:pt>
                <c:pt idx="68">
                  <c:v>0.002176748879815436</c:v>
                </c:pt>
                <c:pt idx="69">
                  <c:v>0.0022357147762537997</c:v>
                </c:pt>
                <c:pt idx="70">
                  <c:v>0.002295568765386862</c:v>
                </c:pt>
                <c:pt idx="71">
                  <c:v>0.002356297154842478</c:v>
                </c:pt>
                <c:pt idx="72">
                  <c:v>0.0024178850669605762</c:v>
                </c:pt>
                <c:pt idx="73">
                  <c:v>0.0024803164260612785</c:v>
                </c:pt>
                <c:pt idx="74">
                  <c:v>0.0025435739472523416</c:v>
                </c:pt>
                <c:pt idx="75">
                  <c:v>0.0026076391268371833</c:v>
                </c:pt>
                <c:pt idx="76">
                  <c:v>0.002672492234382789</c:v>
                </c:pt>
                <c:pt idx="77">
                  <c:v>0.0027381123065047352</c:v>
                </c:pt>
                <c:pt idx="78">
                  <c:v>0.0028044771424241997</c:v>
                </c:pt>
                <c:pt idx="79">
                  <c:v>0.002871563301349392</c:v>
                </c:pt>
                <c:pt idx="80">
                  <c:v>0.0029393461017310774</c:v>
                </c:pt>
                <c:pt idx="81">
                  <c:v>0.0030077996224390194</c:v>
                </c:pt>
                <c:pt idx="82">
                  <c:v>0.0030768967059030703</c:v>
                </c:pt>
                <c:pt idx="83">
                  <c:v>0.0031466089632594028</c:v>
                </c:pt>
                <c:pt idx="84">
                  <c:v>0.003216906781538913</c:v>
                </c:pt>
                <c:pt idx="85">
                  <c:v>0.0032877593329312315</c:v>
                </c:pt>
                <c:pt idx="86">
                  <c:v>0.0033591345861540187</c:v>
                </c:pt>
                <c:pt idx="87">
                  <c:v>0.0034309993199532437</c:v>
                </c:pt>
                <c:pt idx="88">
                  <c:v>0.003503319138756121</c:v>
                </c:pt>
                <c:pt idx="89">
                  <c:v>0.0035760584904940725</c:v>
                </c:pt>
                <c:pt idx="90">
                  <c:v>0.003649180686608804</c:v>
                </c:pt>
                <c:pt idx="91">
                  <c:v>0.0037226479242500068</c:v>
                </c:pt>
                <c:pt idx="92">
                  <c:v>0.003796421310668654</c:v>
                </c:pt>
                <c:pt idx="93">
                  <c:v>0.0038704608898051164</c:v>
                </c:pt>
                <c:pt idx="94">
                  <c:v>0.00394472567106651</c:v>
                </c:pt>
                <c:pt idx="95">
                  <c:v>0.004019173660282824</c:v>
                </c:pt>
                <c:pt idx="96">
                  <c:v>0.004093761892826383</c:v>
                </c:pt>
                <c:pt idx="97">
                  <c:v>0.004168446468874208</c:v>
                </c:pt>
                <c:pt idx="98">
                  <c:v>0.004243182590787759</c:v>
                </c:pt>
                <c:pt idx="99">
                  <c:v>0.004317924602579444</c:v>
                </c:pt>
                <c:pt idx="100">
                  <c:v>0.004392626031430164</c:v>
                </c:pt>
                <c:pt idx="101">
                  <c:v>0.00446723963121707</c:v>
                </c:pt>
                <c:pt idx="102">
                  <c:v>0.004541717428005556</c:v>
                </c:pt>
                <c:pt idx="103">
                  <c:v>0.004616010767454445</c:v>
                </c:pt>
                <c:pt idx="104">
                  <c:v>0.004690070364078318</c:v>
                </c:pt>
                <c:pt idx="105">
                  <c:v>0.004763846352305857</c:v>
                </c:pt>
                <c:pt idx="106">
                  <c:v>0.004837288339268254</c:v>
                </c:pt>
                <c:pt idx="107">
                  <c:v>0.004910345459246809</c:v>
                </c:pt>
                <c:pt idx="108">
                  <c:v>0.004982966429704161</c:v>
                </c:pt>
                <c:pt idx="109">
                  <c:v>0.005055099608818936</c:v>
                </c:pt>
                <c:pt idx="110">
                  <c:v>0.005126693054439116</c:v>
                </c:pt>
                <c:pt idx="111">
                  <c:v>0.005197694584365075</c:v>
                </c:pt>
                <c:pt idx="112">
                  <c:v>0.005268051837869002</c:v>
                </c:pt>
                <c:pt idx="113">
                  <c:v>0.005337712338353468</c:v>
                </c:pt>
                <c:pt idx="114">
                  <c:v>0.00540662355704797</c:v>
                </c:pt>
                <c:pt idx="115">
                  <c:v>0.0054747329776387256</c:v>
                </c:pt>
                <c:pt idx="116">
                  <c:v>0.005541988161723469</c:v>
                </c:pt>
                <c:pt idx="117">
                  <c:v>0.005608336814979906</c:v>
                </c:pt>
                <c:pt idx="118">
                  <c:v>0.005673726853933367</c:v>
                </c:pt>
                <c:pt idx="119">
                  <c:v>0.005738106473206627</c:v>
                </c:pt>
                <c:pt idx="120">
                  <c:v>0.0058014242131322604</c:v>
                </c:pt>
                <c:pt idx="121">
                  <c:v>0.005863629027605778</c:v>
                </c:pt>
                <c:pt idx="122">
                  <c:v>0.005924670352055852</c:v>
                </c:pt>
                <c:pt idx="123">
                  <c:v>0.005984498171406268</c:v>
                </c:pt>
                <c:pt idx="124">
                  <c:v>0.006043063087902931</c:v>
                </c:pt>
                <c:pt idx="125">
                  <c:v>0.006100316388678209</c:v>
                </c:pt>
                <c:pt idx="126">
                  <c:v>0.006156210112924108</c:v>
                </c:pt>
                <c:pt idx="127">
                  <c:v>0.006210697118545421</c:v>
                </c:pt>
                <c:pt idx="128">
                  <c:v>0.006263731148163835</c:v>
                </c:pt>
                <c:pt idx="129">
                  <c:v>0.006315266894344159</c:v>
                </c:pt>
                <c:pt idx="130">
                  <c:v>0.006365260063914471</c:v>
                </c:pt>
                <c:pt idx="131">
                  <c:v>0.0064136674412526885</c:v>
                </c:pt>
                <c:pt idx="132">
                  <c:v>0.0064604469504133824</c:v>
                </c:pt>
                <c:pt idx="133">
                  <c:v>0.006505557715970045</c:v>
                </c:pt>
                <c:pt idx="134">
                  <c:v>0.006548960122449913</c:v>
                </c:pt>
                <c:pt idx="135">
                  <c:v>0.006590615872240545</c:v>
                </c:pt>
                <c:pt idx="136">
                  <c:v>0.006630488041849815</c:v>
                </c:pt>
                <c:pt idx="137">
                  <c:v>0.006668541136403763</c:v>
                </c:pt>
                <c:pt idx="138">
                  <c:v>0.006704741142269792</c:v>
                </c:pt>
                <c:pt idx="139">
                  <c:v>0.006739055577696064</c:v>
                </c:pt>
                <c:pt idx="140">
                  <c:v>0.006771453541361649</c:v>
                </c:pt>
                <c:pt idx="141">
                  <c:v>0.006801905758735849</c:v>
                </c:pt>
                <c:pt idx="142">
                  <c:v>0.00683038462614939</c:v>
                </c:pt>
                <c:pt idx="143">
                  <c:v>0.0068568642524846355</c:v>
                </c:pt>
                <c:pt idx="144">
                  <c:v>0.006881320498396683</c:v>
                </c:pt>
                <c:pt idx="145">
                  <c:v>0.006903731012982191</c:v>
                </c:pt>
                <c:pt idx="146">
                  <c:v>0.006924075267817985</c:v>
                </c:pt>
                <c:pt idx="147">
                  <c:v>0.006942334588296839</c:v>
                </c:pt>
                <c:pt idx="148">
                  <c:v>0.0069584921821935425</c:v>
                </c:pt>
                <c:pt idx="149">
                  <c:v>0.006972533165400018</c:v>
                </c:pt>
                <c:pt idx="150">
                  <c:v>0.006984444584774332</c:v>
                </c:pt>
                <c:pt idx="151">
                  <c:v>0.006994215438054467</c:v>
                </c:pt>
                <c:pt idx="152">
                  <c:v>0.0070018366907940105</c:v>
                </c:pt>
                <c:pt idx="153">
                  <c:v>0.007007301290283277</c:v>
                </c:pt>
                <c:pt idx="154">
                  <c:v>0.007010604176425799</c:v>
                </c:pt>
                <c:pt idx="155">
                  <c:v>0.0070117422895467595</c:v>
                </c:pt>
                <c:pt idx="156">
                  <c:v>0.0070107145751164635</c:v>
                </c:pt>
                <c:pt idx="157">
                  <c:v>0.007007521985378632</c:v>
                </c:pt>
                <c:pt idx="158">
                  <c:v>0.00700216747788004</c:v>
                </c:pt>
                <c:pt idx="159">
                  <c:v>0.006994656010904635</c:v>
                </c:pt>
                <c:pt idx="160">
                  <c:v>0.006984994535822019</c:v>
                </c:pt>
                <c:pt idx="161">
                  <c:v>0.006973191986366846</c:v>
                </c:pt>
                <c:pt idx="162">
                  <c:v>0.00695925926487223</c:v>
                </c:pt>
                <c:pt idx="163">
                  <c:v>0.006943209225486897</c:v>
                </c:pt>
                <c:pt idx="164">
                  <c:v>0.006925056654412261</c:v>
                </c:pt>
                <c:pt idx="165">
                  <c:v>0.006904818247201886</c:v>
                </c:pt>
                <c:pt idx="166">
                  <c:v>0.006882512583172223</c:v>
                </c:pt>
                <c:pt idx="167">
                  <c:v>0.006858160096979419</c:v>
                </c:pt>
                <c:pt idx="168">
                  <c:v>0.006831783047423162</c:v>
                </c:pt>
                <c:pt idx="169">
                  <c:v>0.006803405483544141</c:v>
                </c:pt>
                <c:pt idx="170">
                  <c:v>0.006773053208087462</c:v>
                </c:pt>
                <c:pt idx="171">
                  <c:v>0.006740753738409696</c:v>
                </c:pt>
                <c:pt idx="172">
                  <c:v>0.006706536264912428</c:v>
                </c:pt>
                <c:pt idx="173">
                  <c:v>0.006670431607090252</c:v>
                </c:pt>
                <c:pt idx="174">
                  <c:v>0.006632472167285751</c:v>
                </c:pt>
                <c:pt idx="175">
                  <c:v>0.0065926918822486235</c:v>
                </c:pt>
                <c:pt idx="176">
                  <c:v>0.0065511261726002665</c:v>
                </c:pt>
                <c:pt idx="177">
                  <c:v>0.006507811890309099</c:v>
                </c:pt>
                <c:pt idx="178">
                  <c:v>0.006462787264285571</c:v>
                </c:pt>
                <c:pt idx="179">
                  <c:v>0.006416091844209245</c:v>
                </c:pt>
                <c:pt idx="180">
                  <c:v>0.006367766442703299</c:v>
                </c:pt>
                <c:pt idx="181">
                  <c:v>0.006317853075974719</c:v>
                </c:pt>
                <c:pt idx="182">
                  <c:v>0.00626639490304081</c:v>
                </c:pt>
                <c:pt idx="183">
                  <c:v>0.00621343616366488</c:v>
                </c:pt>
                <c:pt idx="184">
                  <c:v>0.00615902211512572</c:v>
                </c:pt>
                <c:pt idx="185">
                  <c:v>0.0061031989679471</c:v>
                </c:pt>
                <c:pt idx="186">
                  <c:v>0.006046013820714611</c:v>
                </c:pt>
                <c:pt idx="187">
                  <c:v>0.005987514594108115</c:v>
                </c:pt>
                <c:pt idx="188">
                  <c:v>0.005927749964278558</c:v>
                </c:pt>
                <c:pt idx="189">
                  <c:v>0.005866769295698177</c:v>
                </c:pt>
                <c:pt idx="190">
                  <c:v>0.005804622573612991</c:v>
                </c:pt>
                <c:pt idx="191">
                  <c:v>0.005741360336226092</c:v>
                </c:pt>
                <c:pt idx="192">
                  <c:v>0.005677033606739481</c:v>
                </c:pt>
                <c:pt idx="193">
                  <c:v>0.005611693825381243</c:v>
                </c:pt>
                <c:pt idx="194">
                  <c:v>0.005545392781543414</c:v>
                </c:pt>
                <c:pt idx="195">
                  <c:v>0.0054781825461544</c:v>
                </c:pt>
                <c:pt idx="196">
                  <c:v>0.005410115404407763</c:v>
                </c:pt>
                <c:pt idx="197">
                  <c:v>0.005341243788967126</c:v>
                </c:pt>
                <c:pt idx="198">
                  <c:v>0.005271620213764393</c:v>
                </c:pt>
                <c:pt idx="199">
                  <c:v>0.005201297208505843</c:v>
                </c:pt>
                <c:pt idx="200">
                  <c:v>0.005130327253997639</c:v>
                </c:pt>
                <c:pt idx="201">
                  <c:v>0.005058762718399143</c:v>
                </c:pt>
                <c:pt idx="202">
                  <c:v>0.004986655794508958</c:v>
                </c:pt>
                <c:pt idx="203">
                  <c:v>0.0049140584381850505</c:v>
                </c:pt>
                <c:pt idx="204">
                  <c:v>0.004841022307996399</c:v>
                </c:pt>
                <c:pt idx="205">
                  <c:v>0.004767598706199642</c:v>
                </c:pt>
                <c:pt idx="206">
                  <c:v>0.0046938385211300355</c:v>
                </c:pt>
                <c:pt idx="207">
                  <c:v>0.004619792171091593</c:v>
                </c:pt>
                <c:pt idx="208">
                  <c:v>0.004545509549826892</c:v>
                </c:pt>
                <c:pt idx="209">
                  <c:v>0.004471039973642342</c:v>
                </c:pt>
                <c:pt idx="210">
                  <c:v>0.00439643213025999</c:v>
                </c:pt>
                <c:pt idx="211">
                  <c:v>0.004321734029462137</c:v>
                </c:pt>
                <c:pt idx="212">
                  <c:v>0.00424699295559007</c:v>
                </c:pt>
                <c:pt idx="213">
                  <c:v>0.004172255421953265</c:v>
                </c:pt>
                <c:pt idx="214">
                  <c:v>0.004097567127200346</c:v>
                </c:pt>
                <c:pt idx="215">
                  <c:v>0.00402297291369803</c:v>
                </c:pt>
                <c:pt idx="216">
                  <c:v>0.003948516727959163</c:v>
                </c:pt>
                <c:pt idx="217">
                  <c:v>0.0038742415831558045</c:v>
                </c:pt>
                <c:pt idx="218">
                  <c:v>0.0038001895237482863</c:v>
                </c:pt>
                <c:pt idx="219">
                  <c:v>0.0037264015922559577</c:v>
                </c:pt>
                <c:pt idx="220">
                  <c:v>0.0036529177981903683</c:v>
                </c:pt>
                <c:pt idx="221">
                  <c:v>0.00357977708916656</c:v>
                </c:pt>
                <c:pt idx="222">
                  <c:v>0.0035070173242031715</c:v>
                </c:pt>
                <c:pt idx="223">
                  <c:v>0.0034346752492172027</c:v>
                </c:pt>
                <c:pt idx="224">
                  <c:v>0.003362786474714436</c:v>
                </c:pt>
                <c:pt idx="225">
                  <c:v>0.003291385455671817</c:v>
                </c:pt>
                <c:pt idx="226">
                  <c:v>0.0032205054736034705</c:v>
                </c:pt>
                <c:pt idx="227">
                  <c:v>0.0031501786207975358</c:v>
                </c:pt>
                <c:pt idx="228">
                  <c:v>0.003080435786706634</c:v>
                </c:pt>
                <c:pt idx="229">
                  <c:v>0.0030113066464705377</c:v>
                </c:pt>
                <c:pt idx="230">
                  <c:v>0.0029428196515455148</c:v>
                </c:pt>
                <c:pt idx="231">
                  <c:v>0.002875002022410899</c:v>
                </c:pt>
                <c:pt idx="232">
                  <c:v>0.0028078797433196243</c:v>
                </c:pt>
                <c:pt idx="233">
                  <c:v>0.0027414775590558645</c:v>
                </c:pt>
                <c:pt idx="234">
                  <c:v>0.0026758189736594707</c:v>
                </c:pt>
                <c:pt idx="235">
                  <c:v>0.0026109262510736328</c:v>
                </c:pt>
                <c:pt idx="236">
                  <c:v>0.0025468204176690946</c:v>
                </c:pt>
                <c:pt idx="237">
                  <c:v>0.00248352126659538</c:v>
                </c:pt>
                <c:pt idx="238">
                  <c:v>0.002421047363906753</c:v>
                </c:pt>
                <c:pt idx="239">
                  <c:v>0.002359416056408135</c:v>
                </c:pt>
                <c:pt idx="240">
                  <c:v>0.0022986434811638912</c:v>
                </c:pt>
                <c:pt idx="241">
                  <c:v>0.0022387445766102526</c:v>
                </c:pt>
                <c:pt idx="242">
                  <c:v>0.0021797330952102426</c:v>
                </c:pt>
                <c:pt idx="243">
                  <c:v>0.0021216216175882277</c:v>
                </c:pt>
                <c:pt idx="244">
                  <c:v>0.0020644215680797108</c:v>
                </c:pt>
                <c:pt idx="245">
                  <c:v>0.0020081432316306196</c:v>
                </c:pt>
                <c:pt idx="246">
                  <c:v>0.0019527957719792392</c:v>
                </c:pt>
                <c:pt idx="247">
                  <c:v>0.001898387251052978</c:v>
                </c:pt>
                <c:pt idx="248">
                  <c:v>0.0018449246495114025</c:v>
                </c:pt>
                <c:pt idx="249">
                  <c:v>0.001792413888366427</c:v>
                </c:pt>
                <c:pt idx="250">
                  <c:v>0.0017408598516101394</c:v>
                </c:pt>
                <c:pt idx="251">
                  <c:v>0.0016902664097805718</c:v>
                </c:pt>
                <c:pt idx="252">
                  <c:v>0.0016406364443956737</c:v>
                </c:pt>
                <c:pt idx="253">
                  <c:v>0.0015919718731859096</c:v>
                </c:pt>
                <c:pt idx="254">
                  <c:v>0.0015442736760561948</c:v>
                </c:pt>
                <c:pt idx="255">
                  <c:v>0.0014975419217083841</c:v>
                </c:pt>
                <c:pt idx="256">
                  <c:v>0.0014517757948561037</c:v>
                </c:pt>
                <c:pt idx="257">
                  <c:v>0.0014069736239645408</c:v>
                </c:pt>
                <c:pt idx="258">
                  <c:v>0.001363132909448677</c:v>
                </c:pt>
                <c:pt idx="259">
                  <c:v>0.0013202503522645145</c:v>
                </c:pt>
                <c:pt idx="260">
                  <c:v>0.0012783218828290243</c:v>
                </c:pt>
                <c:pt idx="261">
                  <c:v>0.0012373426902058172</c:v>
                </c:pt>
                <c:pt idx="262">
                  <c:v>0.0011973072514949706</c:v>
                </c:pt>
                <c:pt idx="263">
                  <c:v>0.0011582093613669337</c:v>
                </c:pt>
                <c:pt idx="264">
                  <c:v>0.0011200421616820585</c:v>
                </c:pt>
                <c:pt idx="265">
                  <c:v>0.0010827981711389982</c:v>
                </c:pt>
                <c:pt idx="266">
                  <c:v>0.0010464693148969978</c:v>
                </c:pt>
                <c:pt idx="267">
                  <c:v>0.0010110469541189594</c:v>
                </c:pt>
                <c:pt idx="268">
                  <c:v>0.0009765219153840947</c:v>
                </c:pt>
                <c:pt idx="269">
                  <c:v>0.0009428845199209667</c:v>
                </c:pt>
                <c:pt idx="270">
                  <c:v>0.0009101246126137416</c:v>
                </c:pt>
                <c:pt idx="271">
                  <c:v>0.0008782315907365975</c:v>
                </c:pt>
                <c:pt idx="272">
                  <c:v>0.0008471944323733048</c:v>
                </c:pt>
                <c:pt idx="273">
                  <c:v>0.0008170017244812092</c:v>
                </c:pt>
                <c:pt idx="274">
                  <c:v>0.0007876416905609671</c:v>
                </c:pt>
                <c:pt idx="275">
                  <c:v>0.0007591022178956286</c:v>
                </c:pt>
                <c:pt idx="276">
                  <c:v>0.000731370884324833</c:v>
                </c:pt>
                <c:pt idx="277">
                  <c:v>0.0007044349845221249</c:v>
                </c:pt>
                <c:pt idx="278">
                  <c:v>0.0006782815557455731</c:v>
                </c:pt>
                <c:pt idx="279">
                  <c:v>0.0006528974030341173</c:v>
                </c:pt>
                <c:pt idx="280">
                  <c:v>0.0006282691238242076</c:v>
                </c:pt>
                <c:pt idx="281">
                  <c:v>0.0006043831319635246</c:v>
                </c:pt>
                <c:pt idx="282">
                  <c:v>0.0005812256811006649</c:v>
                </c:pt>
                <c:pt idx="283">
                  <c:v>0.000558782887431818</c:v>
                </c:pt>
                <c:pt idx="284">
                  <c:v>0.0005370407517875465</c:v>
                </c:pt>
                <c:pt idx="285">
                  <c:v>0.0005159851810447996</c:v>
                </c:pt>
                <c:pt idx="286">
                  <c:v>0.0004956020088513264</c:v>
                </c:pt>
                <c:pt idx="287">
                  <c:v>0.0004758770156515762</c:v>
                </c:pt>
                <c:pt idx="288">
                  <c:v>0.00045679594800511014</c:v>
                </c:pt>
                <c:pt idx="289">
                  <c:v>0.0004383445371903701</c:v>
                </c:pt>
                <c:pt idx="290">
                  <c:v>0.00042050851708848124</c:v>
                </c:pt>
                <c:pt idx="291">
                  <c:v>0.000403273641343468</c:v>
                </c:pt>
                <c:pt idx="292">
                  <c:v>0.0003866256997969739</c:v>
                </c:pt>
                <c:pt idx="293">
                  <c:v>0.0003705505341971614</c:v>
                </c:pt>
                <c:pt idx="294">
                  <c:v>0.0003550340531830364</c:v>
                </c:pt>
                <c:pt idx="295">
                  <c:v>0.00034006224654691903</c:v>
                </c:pt>
                <c:pt idx="296">
                  <c:v>0.00032562119877919043</c:v>
                </c:pt>
                <c:pt idx="297">
                  <c:v>0.000311697101900807</c:v>
                </c:pt>
                <c:pt idx="298">
                  <c:v>0.0002982762675903302</c:v>
                </c:pt>
                <c:pt idx="299">
                  <c:v>0.00028534513861344917</c:v>
                </c:pt>
                <c:pt idx="300">
                  <c:v>0.00027289029956408455</c:v>
                </c:pt>
                <c:pt idx="301">
                  <c:v>0.00026089848692725266</c:v>
                </c:pt>
                <c:pt idx="302">
                  <c:v>0.0002493565984748426</c:v>
                </c:pt>
                <c:pt idx="303">
                  <c:v>0.00023825170200639557</c:v>
                </c:pt>
                <c:pt idx="304">
                  <c:v>0.00022757104344783228</c:v>
                </c:pt>
                <c:pt idx="305">
                  <c:v>0.00021730205432184853</c:v>
                </c:pt>
                <c:pt idx="306">
                  <c:v>0.00020743235860443495</c:v>
                </c:pt>
                <c:pt idx="307">
                  <c:v>0.00019794977898261176</c:v>
                </c:pt>
                <c:pt idx="308">
                  <c:v>0.00018884234252906917</c:v>
                </c:pt>
                <c:pt idx="309">
                  <c:v>0.000180098285809914</c:v>
                </c:pt>
                <c:pt idx="310">
                  <c:v>0.00017170605944219364</c:v>
                </c:pt>
                <c:pt idx="311">
                  <c:v>0.00016365433211825402</c:v>
                </c:pt>
                <c:pt idx="312">
                  <c:v>0.00015593199411433845</c:v>
                </c:pt>
                <c:pt idx="313">
                  <c:v>0.00014852816030110438</c:v>
                </c:pt>
                <c:pt idx="314">
                  <c:v>0.0001414321726739664</c:v>
                </c:pt>
                <c:pt idx="315">
                  <c:v>0.00013463360242134558</c:v>
                </c:pt>
                <c:pt idx="316">
                  <c:v>0.0001281222515490161</c:v>
                </c:pt>
                <c:pt idx="317">
                  <c:v>0.00012188815407882366</c:v>
                </c:pt>
              </c:numCache>
            </c:numRef>
          </c:val>
          <c:smooth val="0"/>
        </c:ser>
        <c:marker val="1"/>
        <c:axId val="50521824"/>
        <c:axId val="52043233"/>
      </c:line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2043233"/>
        <c:crosses val="autoZero"/>
        <c:auto val="0"/>
        <c:lblOffset val="100"/>
        <c:noMultiLvlLbl val="0"/>
      </c:catAx>
      <c:valAx>
        <c:axId val="52043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052182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CC"/>
                </a:solidFill>
                <a:latin typeface="Helv"/>
                <a:ea typeface="Helv"/>
                <a:cs typeface="Helv"/>
              </a:rPr>
              <a:t>Ratio of Perceived to Actual Risk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(Sampling from the United States)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5"/>
          <c:y val="0.10275"/>
          <c:w val="0.988"/>
          <c:h val="0.8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Perceived to Actual Risk Relationship</c:name>
            <c:spPr>
              <a:ln w="25400">
                <a:solidFill>
                  <a:srgbClr val="339933"/>
                </a:solidFill>
              </a:ln>
            </c:spPr>
            <c:trendlineType val="poly"/>
            <c:order val="2"/>
            <c:forward val="2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Y = 0.0749x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- 1.7206x + 9.3532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0.8938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'[1]Sheet1'!$B$6:$B$21</c:f>
              <c:strCache>
                <c:ptCount val="16"/>
                <c:pt idx="0">
                  <c:v>Tornado</c:v>
                </c:pt>
                <c:pt idx="1">
                  <c:v>Smallpox vaccination</c:v>
                </c:pt>
                <c:pt idx="2">
                  <c:v>Pregnancy</c:v>
                </c:pt>
                <c:pt idx="3">
                  <c:v>Flood</c:v>
                </c:pt>
                <c:pt idx="4">
                  <c:v>Motor vehicle accidents</c:v>
                </c:pt>
                <c:pt idx="5">
                  <c:v>Al accidents</c:v>
                </c:pt>
                <c:pt idx="6">
                  <c:v>Stomach disorders</c:v>
                </c:pt>
                <c:pt idx="7">
                  <c:v>Electrocution</c:v>
                </c:pt>
                <c:pt idx="8">
                  <c:v>Asthma</c:v>
                </c:pt>
                <c:pt idx="9">
                  <c:v>Stroke</c:v>
                </c:pt>
                <c:pt idx="10">
                  <c:v>Homicide</c:v>
                </c:pt>
                <c:pt idx="11">
                  <c:v>All cancer</c:v>
                </c:pt>
                <c:pt idx="12">
                  <c:v>TB</c:v>
                </c:pt>
                <c:pt idx="13">
                  <c:v>All disease</c:v>
                </c:pt>
                <c:pt idx="14">
                  <c:v>Diabetes</c:v>
                </c:pt>
                <c:pt idx="15">
                  <c:v>Heart Disease</c:v>
                </c:pt>
              </c:strCache>
            </c:strRef>
          </c:xVal>
          <c:yVal>
            <c:numRef>
              <c:f>'[1]Sheet1'!$C$6:$C$21</c:f>
              <c:numCache>
                <c:ptCount val="16"/>
                <c:pt idx="0">
                  <c:v>9.44</c:v>
                </c:pt>
                <c:pt idx="1">
                  <c:v>5.56</c:v>
                </c:pt>
                <c:pt idx="2">
                  <c:v>5.56</c:v>
                </c:pt>
                <c:pt idx="3">
                  <c:v>2.38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0.75</c:v>
                </c:pt>
                <c:pt idx="8">
                  <c:v>0.36</c:v>
                </c:pt>
                <c:pt idx="9">
                  <c:v>0.25</c:v>
                </c:pt>
                <c:pt idx="10">
                  <c:v>0.25</c:v>
                </c:pt>
                <c:pt idx="11">
                  <c:v>0.16</c:v>
                </c:pt>
                <c:pt idx="12">
                  <c:v>0.13</c:v>
                </c:pt>
                <c:pt idx="13">
                  <c:v>0.08</c:v>
                </c:pt>
                <c:pt idx="14">
                  <c:v>0.07</c:v>
                </c:pt>
                <c:pt idx="15">
                  <c:v>0.06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3"/>
            <c:backward val="1"/>
            <c:dispEq val="0"/>
            <c:dispRSqr val="0"/>
          </c:trendline>
          <c:xVal>
            <c:strRef>
              <c:f>'[1]Sheet1'!$B$6:$B$21</c:f>
              <c:strCache>
                <c:ptCount val="16"/>
                <c:pt idx="0">
                  <c:v>Tornado</c:v>
                </c:pt>
                <c:pt idx="1">
                  <c:v>Smallpox vaccination</c:v>
                </c:pt>
                <c:pt idx="2">
                  <c:v>Pregnancy</c:v>
                </c:pt>
                <c:pt idx="3">
                  <c:v>Flood</c:v>
                </c:pt>
                <c:pt idx="4">
                  <c:v>Motor vehicle accidents</c:v>
                </c:pt>
                <c:pt idx="5">
                  <c:v>Al accidents</c:v>
                </c:pt>
                <c:pt idx="6">
                  <c:v>Stomach disorders</c:v>
                </c:pt>
                <c:pt idx="7">
                  <c:v>Electrocution</c:v>
                </c:pt>
                <c:pt idx="8">
                  <c:v>Asthma</c:v>
                </c:pt>
                <c:pt idx="9">
                  <c:v>Stroke</c:v>
                </c:pt>
                <c:pt idx="10">
                  <c:v>Homicide</c:v>
                </c:pt>
                <c:pt idx="11">
                  <c:v>All cancer</c:v>
                </c:pt>
                <c:pt idx="12">
                  <c:v>TB</c:v>
                </c:pt>
                <c:pt idx="13">
                  <c:v>All disease</c:v>
                </c:pt>
                <c:pt idx="14">
                  <c:v>Diabetes</c:v>
                </c:pt>
                <c:pt idx="15">
                  <c:v>Heart Disease</c:v>
                </c:pt>
              </c:strCache>
            </c:strRef>
          </c:xVal>
          <c:yVal>
            <c:numRef>
              <c:f>'[1]Sheet1'!$D$6:$D$21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yVal>
          <c:smooth val="0"/>
        </c:ser>
        <c:axId val="65735914"/>
        <c:axId val="54752315"/>
      </c:scatterChart>
      <c:valAx>
        <c:axId val="657359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52315"/>
        <c:crosses val="autoZero"/>
        <c:crossBetween val="midCat"/>
        <c:dispUnits/>
      </c:valAx>
      <c:valAx>
        <c:axId val="54752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5735914"/>
        <c:crosses val="autoZero"/>
        <c:crossBetween val="midCat"/>
        <c:dispUnits/>
      </c:valAx>
      <c:spPr>
        <a:ln w="25400">
          <a:solidFill>
            <a:srgbClr val="006411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 Capita Income and Per Capita Life Insurance
</a:t>
            </a:r>
            <a:r>
              <a:rPr lang="en-US" cap="none" sz="9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1993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5"/>
          <c:y val="0.148"/>
          <c:w val="0.9645"/>
          <c:h val="0.7505"/>
        </c:manualLayout>
      </c:layout>
      <c:scatterChart>
        <c:scatterStyle val="lineMarker"/>
        <c:varyColors val="0"/>
        <c:ser>
          <c:idx val="2"/>
          <c:order val="0"/>
          <c:tx>
            <c:v>1993 PPP PC GNP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Sheet1!$D$256:$D$283</c:f>
              <c:strCache>
                <c:ptCount val="28"/>
                <c:pt idx="0">
                  <c:v>Zambia</c:v>
                </c:pt>
                <c:pt idx="1">
                  <c:v>India</c:v>
                </c:pt>
                <c:pt idx="2">
                  <c:v>Honduras</c:v>
                </c:pt>
                <c:pt idx="3">
                  <c:v>Pakistan</c:v>
                </c:pt>
                <c:pt idx="4">
                  <c:v>Fiji</c:v>
                </c:pt>
                <c:pt idx="5">
                  <c:v>Philippines</c:v>
                </c:pt>
                <c:pt idx="6">
                  <c:v>Indonesia</c:v>
                </c:pt>
                <c:pt idx="7">
                  <c:v>Tunisia</c:v>
                </c:pt>
                <c:pt idx="8">
                  <c:v>Thailand</c:v>
                </c:pt>
                <c:pt idx="9">
                  <c:v>South Africa</c:v>
                </c:pt>
                <c:pt idx="10">
                  <c:v>Korea</c:v>
                </c:pt>
                <c:pt idx="11">
                  <c:v>Ireland</c:v>
                </c:pt>
                <c:pt idx="12">
                  <c:v>Spain</c:v>
                </c:pt>
                <c:pt idx="13">
                  <c:v>Germany</c:v>
                </c:pt>
                <c:pt idx="14">
                  <c:v>Iceland</c:v>
                </c:pt>
                <c:pt idx="15">
                  <c:v>Sweden</c:v>
                </c:pt>
                <c:pt idx="16">
                  <c:v>U.K.</c:v>
                </c:pt>
                <c:pt idx="17">
                  <c:v>Netherlands</c:v>
                </c:pt>
                <c:pt idx="18">
                  <c:v>Italy</c:v>
                </c:pt>
                <c:pt idx="19">
                  <c:v>Australia</c:v>
                </c:pt>
                <c:pt idx="20">
                  <c:v>France</c:v>
                </c:pt>
                <c:pt idx="21">
                  <c:v>Austria</c:v>
                </c:pt>
                <c:pt idx="22">
                  <c:v>Denmark</c:v>
                </c:pt>
                <c:pt idx="23">
                  <c:v>Belgium</c:v>
                </c:pt>
                <c:pt idx="24">
                  <c:v>Norway</c:v>
                </c:pt>
                <c:pt idx="25">
                  <c:v>Canada</c:v>
                </c:pt>
                <c:pt idx="26">
                  <c:v>Japan</c:v>
                </c:pt>
                <c:pt idx="27">
                  <c:v>U.S.</c:v>
                </c:pt>
              </c:strCache>
            </c:strRef>
          </c:xVal>
          <c:yVal>
            <c:numRef>
              <c:f>Sheet1!$G$256:$G$283</c:f>
              <c:numCache>
                <c:ptCount val="28"/>
                <c:pt idx="0">
                  <c:v>1039.08</c:v>
                </c:pt>
                <c:pt idx="1">
                  <c:v>1212.26</c:v>
                </c:pt>
                <c:pt idx="2">
                  <c:v>1904.98</c:v>
                </c:pt>
                <c:pt idx="3">
                  <c:v>2177.12</c:v>
                </c:pt>
                <c:pt idx="4">
                  <c:v>2193</c:v>
                </c:pt>
                <c:pt idx="5">
                  <c:v>2671.92</c:v>
                </c:pt>
                <c:pt idx="6">
                  <c:v>3141.98</c:v>
                </c:pt>
                <c:pt idx="7">
                  <c:v>4774.82</c:v>
                </c:pt>
                <c:pt idx="8">
                  <c:v>6259.22</c:v>
                </c:pt>
                <c:pt idx="9">
                  <c:v>8659</c:v>
                </c:pt>
                <c:pt idx="10">
                  <c:v>9623.86</c:v>
                </c:pt>
                <c:pt idx="11">
                  <c:v>13483.3</c:v>
                </c:pt>
                <c:pt idx="12">
                  <c:v>13508.04</c:v>
                </c:pt>
                <c:pt idx="13">
                  <c:v>16847.94</c:v>
                </c:pt>
                <c:pt idx="14">
                  <c:v>16849</c:v>
                </c:pt>
                <c:pt idx="15">
                  <c:v>17194.3</c:v>
                </c:pt>
                <c:pt idx="16">
                  <c:v>17219.04</c:v>
                </c:pt>
                <c:pt idx="17">
                  <c:v>17318</c:v>
                </c:pt>
                <c:pt idx="18">
                  <c:v>17837.54</c:v>
                </c:pt>
                <c:pt idx="19">
                  <c:v>17911.76</c:v>
                </c:pt>
                <c:pt idx="20">
                  <c:v>19000.32</c:v>
                </c:pt>
                <c:pt idx="21">
                  <c:v>19420.9</c:v>
                </c:pt>
                <c:pt idx="22">
                  <c:v>19569.34</c:v>
                </c:pt>
                <c:pt idx="23">
                  <c:v>19643.56</c:v>
                </c:pt>
                <c:pt idx="24">
                  <c:v>19792</c:v>
                </c:pt>
                <c:pt idx="25">
                  <c:v>20237.32</c:v>
                </c:pt>
                <c:pt idx="26">
                  <c:v>20855.82</c:v>
                </c:pt>
                <c:pt idx="27">
                  <c:v>24740</c:v>
                </c:pt>
              </c:numCache>
            </c:numRef>
          </c:yVal>
          <c:smooth val="0"/>
        </c:ser>
        <c:ser>
          <c:idx val="3"/>
          <c:order val="1"/>
          <c:tx>
            <c:v>PC Life Insurance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Life Insurance Trend</c:name>
            <c:trendlineType val="poly"/>
            <c:order val="4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Per Capita Life Insurance Trend
Y = 13.042x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- 496.72x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+ 6508.4x - 15008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0.5701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strRef>
              <c:f>Sheet1!$D$256:$D$283</c:f>
              <c:strCache>
                <c:ptCount val="28"/>
                <c:pt idx="0">
                  <c:v>Zambia</c:v>
                </c:pt>
                <c:pt idx="1">
                  <c:v>India</c:v>
                </c:pt>
                <c:pt idx="2">
                  <c:v>Honduras</c:v>
                </c:pt>
                <c:pt idx="3">
                  <c:v>Pakistan</c:v>
                </c:pt>
                <c:pt idx="4">
                  <c:v>Fiji</c:v>
                </c:pt>
                <c:pt idx="5">
                  <c:v>Philippines</c:v>
                </c:pt>
                <c:pt idx="6">
                  <c:v>Indonesia</c:v>
                </c:pt>
                <c:pt idx="7">
                  <c:v>Tunisia</c:v>
                </c:pt>
                <c:pt idx="8">
                  <c:v>Thailand</c:v>
                </c:pt>
                <c:pt idx="9">
                  <c:v>South Africa</c:v>
                </c:pt>
                <c:pt idx="10">
                  <c:v>Korea</c:v>
                </c:pt>
                <c:pt idx="11">
                  <c:v>Ireland</c:v>
                </c:pt>
                <c:pt idx="12">
                  <c:v>Spain</c:v>
                </c:pt>
                <c:pt idx="13">
                  <c:v>Germany</c:v>
                </c:pt>
                <c:pt idx="14">
                  <c:v>Iceland</c:v>
                </c:pt>
                <c:pt idx="15">
                  <c:v>Sweden</c:v>
                </c:pt>
                <c:pt idx="16">
                  <c:v>U.K.</c:v>
                </c:pt>
                <c:pt idx="17">
                  <c:v>Netherlands</c:v>
                </c:pt>
                <c:pt idx="18">
                  <c:v>Italy</c:v>
                </c:pt>
                <c:pt idx="19">
                  <c:v>Australia</c:v>
                </c:pt>
                <c:pt idx="20">
                  <c:v>France</c:v>
                </c:pt>
                <c:pt idx="21">
                  <c:v>Austria</c:v>
                </c:pt>
                <c:pt idx="22">
                  <c:v>Denmark</c:v>
                </c:pt>
                <c:pt idx="23">
                  <c:v>Belgium</c:v>
                </c:pt>
                <c:pt idx="24">
                  <c:v>Norway</c:v>
                </c:pt>
                <c:pt idx="25">
                  <c:v>Canada</c:v>
                </c:pt>
                <c:pt idx="26">
                  <c:v>Japan</c:v>
                </c:pt>
                <c:pt idx="27">
                  <c:v>U.S.</c:v>
                </c:pt>
              </c:strCache>
            </c:strRef>
          </c:xVal>
          <c:yVal>
            <c:numRef>
              <c:f>Sheet1!$H$256:$H$283</c:f>
              <c:numCache>
                <c:ptCount val="28"/>
                <c:pt idx="0">
                  <c:v>10.390799999999999</c:v>
                </c:pt>
                <c:pt idx="1">
                  <c:v>387.9232</c:v>
                </c:pt>
                <c:pt idx="2">
                  <c:v>1181.0876</c:v>
                </c:pt>
                <c:pt idx="3">
                  <c:v>370.1104</c:v>
                </c:pt>
                <c:pt idx="4">
                  <c:v>1644.75</c:v>
                </c:pt>
                <c:pt idx="5">
                  <c:v>828.2952</c:v>
                </c:pt>
                <c:pt idx="6">
                  <c:v>345.6178</c:v>
                </c:pt>
                <c:pt idx="7">
                  <c:v>286.4892</c:v>
                </c:pt>
                <c:pt idx="8">
                  <c:v>1189.2518</c:v>
                </c:pt>
                <c:pt idx="9">
                  <c:v>21560.910000000003</c:v>
                </c:pt>
                <c:pt idx="10">
                  <c:v>29641.488800000003</c:v>
                </c:pt>
                <c:pt idx="11">
                  <c:v>30202.592</c:v>
                </c:pt>
                <c:pt idx="12">
                  <c:v>10941.512400000001</c:v>
                </c:pt>
                <c:pt idx="13">
                  <c:v>16174.022399999998</c:v>
                </c:pt>
                <c:pt idx="14">
                  <c:v>7076.58</c:v>
                </c:pt>
                <c:pt idx="15">
                  <c:v>26135.336</c:v>
                </c:pt>
                <c:pt idx="16">
                  <c:v>22556.942400000004</c:v>
                </c:pt>
                <c:pt idx="17">
                  <c:v>37580.06</c:v>
                </c:pt>
                <c:pt idx="18">
                  <c:v>3032.3818000000006</c:v>
                </c:pt>
                <c:pt idx="19">
                  <c:v>30449.991999999995</c:v>
                </c:pt>
                <c:pt idx="20">
                  <c:v>28310.4768</c:v>
                </c:pt>
                <c:pt idx="21">
                  <c:v>9710.45</c:v>
                </c:pt>
                <c:pt idx="22">
                  <c:v>18786.5664</c:v>
                </c:pt>
                <c:pt idx="23">
                  <c:v>14929.1056</c:v>
                </c:pt>
                <c:pt idx="24">
                  <c:v>27115.04</c:v>
                </c:pt>
                <c:pt idx="25">
                  <c:v>48367.194800000005</c:v>
                </c:pt>
                <c:pt idx="26">
                  <c:v>103027.75080000001</c:v>
                </c:pt>
                <c:pt idx="27">
                  <c:v>48490.4</c:v>
                </c:pt>
              </c:numCache>
            </c:numRef>
          </c:yVal>
          <c:smooth val="0"/>
        </c:ser>
        <c:axId val="23008788"/>
        <c:axId val="5752501"/>
      </c:scatterChart>
      <c:val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Helv"/>
                <a:ea typeface="Helv"/>
                <a:cs typeface="Helv"/>
              </a:defRPr>
            </a:pPr>
          </a:p>
        </c:txPr>
        <c:crossAx val="5752501"/>
        <c:crosses val="autoZero"/>
        <c:crossBetween val="midCat"/>
        <c:dispUnits/>
      </c:valAx>
      <c:valAx>
        <c:axId val="5752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3008788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65"/>
          <c:y val="0.92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Ratio of Per Capita Life Insurance to Per Capita Income</a:t>
            </a: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10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1993</a:t>
            </a:r>
          </a:p>
        </c:rich>
      </c:tx>
      <c:layout>
        <c:manualLayout>
          <c:xMode val="factor"/>
          <c:yMode val="factor"/>
          <c:x val="0.0165"/>
          <c:y val="0.0032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5"/>
          <c:y val="0.15875"/>
          <c:w val="0.96725"/>
          <c:h val="0.735"/>
        </c:manualLayout>
      </c:layout>
      <c:lineChart>
        <c:grouping val="standard"/>
        <c:varyColors val="0"/>
        <c:ser>
          <c:idx val="1"/>
          <c:order val="0"/>
          <c:tx>
            <c:strRef>
              <c:f>Sheet1!$F$255</c:f>
              <c:strCache>
                <c:ptCount val="1"/>
                <c:pt idx="0">
                  <c:v>1993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Per Capita Life Insurance to Per Capita Income Ratio Trend</c:name>
            <c:spPr>
              <a:ln w="254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Trend
Y = 0.0701x + 0.1904
R</a:t>
                    </a:r>
                    <a:r>
                      <a:rPr lang="en-US" cap="none" sz="900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0" i="0" u="none" baseline="0">
                        <a:latin typeface="Helv"/>
                        <a:ea typeface="Helv"/>
                        <a:cs typeface="Helv"/>
                      </a:rPr>
                      <a:t> = 0.2609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cat>
            <c:strRef>
              <c:f>Sheet1!$D$256:$D$283</c:f>
              <c:strCache>
                <c:ptCount val="28"/>
                <c:pt idx="0">
                  <c:v>Zambia</c:v>
                </c:pt>
                <c:pt idx="1">
                  <c:v>India</c:v>
                </c:pt>
                <c:pt idx="2">
                  <c:v>Honduras</c:v>
                </c:pt>
                <c:pt idx="3">
                  <c:v>Pakistan</c:v>
                </c:pt>
                <c:pt idx="4">
                  <c:v>Fiji</c:v>
                </c:pt>
                <c:pt idx="5">
                  <c:v>Philippines</c:v>
                </c:pt>
                <c:pt idx="6">
                  <c:v>Indonesia</c:v>
                </c:pt>
                <c:pt idx="7">
                  <c:v>Tunisia</c:v>
                </c:pt>
                <c:pt idx="8">
                  <c:v>Thailand</c:v>
                </c:pt>
                <c:pt idx="9">
                  <c:v>South Africa</c:v>
                </c:pt>
                <c:pt idx="10">
                  <c:v>Korea</c:v>
                </c:pt>
                <c:pt idx="11">
                  <c:v>Ireland</c:v>
                </c:pt>
                <c:pt idx="12">
                  <c:v>Spain</c:v>
                </c:pt>
                <c:pt idx="13">
                  <c:v>Germany</c:v>
                </c:pt>
                <c:pt idx="14">
                  <c:v>Iceland</c:v>
                </c:pt>
                <c:pt idx="15">
                  <c:v>Sweden</c:v>
                </c:pt>
                <c:pt idx="16">
                  <c:v>U.K.</c:v>
                </c:pt>
                <c:pt idx="17">
                  <c:v>Netherlands</c:v>
                </c:pt>
                <c:pt idx="18">
                  <c:v>Italy</c:v>
                </c:pt>
                <c:pt idx="19">
                  <c:v>Australia</c:v>
                </c:pt>
                <c:pt idx="20">
                  <c:v>France</c:v>
                </c:pt>
                <c:pt idx="21">
                  <c:v>Austria</c:v>
                </c:pt>
                <c:pt idx="22">
                  <c:v>Denmark</c:v>
                </c:pt>
                <c:pt idx="23">
                  <c:v>Belgium</c:v>
                </c:pt>
                <c:pt idx="24">
                  <c:v>Norway</c:v>
                </c:pt>
                <c:pt idx="25">
                  <c:v>Canada</c:v>
                </c:pt>
                <c:pt idx="26">
                  <c:v>Japan</c:v>
                </c:pt>
                <c:pt idx="27">
                  <c:v>U.S.</c:v>
                </c:pt>
              </c:strCache>
            </c:strRef>
          </c:cat>
          <c:val>
            <c:numRef>
              <c:f>Sheet1!$F$256:$F$283</c:f>
              <c:numCache>
                <c:ptCount val="28"/>
                <c:pt idx="0">
                  <c:v>0.01</c:v>
                </c:pt>
                <c:pt idx="1">
                  <c:v>0.32</c:v>
                </c:pt>
                <c:pt idx="2">
                  <c:v>0.62</c:v>
                </c:pt>
                <c:pt idx="3">
                  <c:v>0.17</c:v>
                </c:pt>
                <c:pt idx="4">
                  <c:v>0.75</c:v>
                </c:pt>
                <c:pt idx="5">
                  <c:v>0.31</c:v>
                </c:pt>
                <c:pt idx="6">
                  <c:v>0.11</c:v>
                </c:pt>
                <c:pt idx="7">
                  <c:v>0.06</c:v>
                </c:pt>
                <c:pt idx="8">
                  <c:v>0.19</c:v>
                </c:pt>
                <c:pt idx="9">
                  <c:v>2.49</c:v>
                </c:pt>
                <c:pt idx="10">
                  <c:v>3.08</c:v>
                </c:pt>
                <c:pt idx="11">
                  <c:v>2.24</c:v>
                </c:pt>
                <c:pt idx="12">
                  <c:v>0.81</c:v>
                </c:pt>
                <c:pt idx="13">
                  <c:v>0.96</c:v>
                </c:pt>
                <c:pt idx="14">
                  <c:v>0.42</c:v>
                </c:pt>
                <c:pt idx="15">
                  <c:v>1.52</c:v>
                </c:pt>
                <c:pt idx="16">
                  <c:v>1.31</c:v>
                </c:pt>
                <c:pt idx="17">
                  <c:v>2.17</c:v>
                </c:pt>
                <c:pt idx="18">
                  <c:v>0.17</c:v>
                </c:pt>
                <c:pt idx="19">
                  <c:v>1.7</c:v>
                </c:pt>
                <c:pt idx="20">
                  <c:v>1.49</c:v>
                </c:pt>
                <c:pt idx="21">
                  <c:v>0.5</c:v>
                </c:pt>
                <c:pt idx="22">
                  <c:v>0.96</c:v>
                </c:pt>
                <c:pt idx="23">
                  <c:v>0.76</c:v>
                </c:pt>
                <c:pt idx="24">
                  <c:v>1.37</c:v>
                </c:pt>
                <c:pt idx="25">
                  <c:v>2.39</c:v>
                </c:pt>
                <c:pt idx="26">
                  <c:v>4.94</c:v>
                </c:pt>
                <c:pt idx="27">
                  <c:v>1.96</c:v>
                </c:pt>
              </c:numCache>
            </c:numRef>
          </c:val>
          <c:smooth val="0"/>
        </c:ser>
        <c:marker val="1"/>
        <c:axId val="51772510"/>
        <c:axId val="63299407"/>
      </c:line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3299407"/>
        <c:crosses val="autoZero"/>
        <c:auto val="1"/>
        <c:lblOffset val="100"/>
        <c:noMultiLvlLbl val="0"/>
      </c:catAx>
      <c:valAx>
        <c:axId val="63299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177251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"/>
          <c:y val="0.91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Distribution of Financial Assets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31"/>
          <c:w val="0.98225"/>
          <c:h val="0.76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Sheet1!$E$324</c:f>
              <c:strCache>
                <c:ptCount val="1"/>
                <c:pt idx="0">
                  <c:v>Stocks</c:v>
                </c:pt>
              </c:strCache>
            </c:strRef>
          </c:tx>
          <c:spPr>
            <a:pattFill prst="pct60">
              <a:fgClr>
                <a:srgbClr val="808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Sheet1!$D$325:$D$337</c:f>
              <c:strCache>
                <c:ptCount val="13"/>
                <c:pt idx="0">
                  <c:v>United States</c:v>
                </c:pt>
                <c:pt idx="1">
                  <c:v>Japan</c:v>
                </c:pt>
                <c:pt idx="2">
                  <c:v>Germany</c:v>
                </c:pt>
                <c:pt idx="3">
                  <c:v>UK</c:v>
                </c:pt>
                <c:pt idx="4">
                  <c:v>France</c:v>
                </c:pt>
                <c:pt idx="5">
                  <c:v>Italy</c:v>
                </c:pt>
                <c:pt idx="6">
                  <c:v>Canada</c:v>
                </c:pt>
                <c:pt idx="7">
                  <c:v>Hong Kong</c:v>
                </c:pt>
                <c:pt idx="8">
                  <c:v>Australia</c:v>
                </c:pt>
                <c:pt idx="9">
                  <c:v>Sweden</c:v>
                </c:pt>
                <c:pt idx="10">
                  <c:v>Finland</c:v>
                </c:pt>
                <c:pt idx="11">
                  <c:v>Singapore</c:v>
                </c:pt>
                <c:pt idx="12">
                  <c:v>Mexico</c:v>
                </c:pt>
              </c:strCache>
            </c:strRef>
          </c:cat>
          <c:val>
            <c:numRef>
              <c:f>Sheet1!$E$325:$E$337</c:f>
              <c:numCache>
                <c:ptCount val="13"/>
                <c:pt idx="0">
                  <c:v>15300</c:v>
                </c:pt>
                <c:pt idx="1">
                  <c:v>3300</c:v>
                </c:pt>
                <c:pt idx="2">
                  <c:v>1200</c:v>
                </c:pt>
                <c:pt idx="3">
                  <c:v>2600</c:v>
                </c:pt>
                <c:pt idx="4">
                  <c:v>1200</c:v>
                </c:pt>
                <c:pt idx="5">
                  <c:v>570</c:v>
                </c:pt>
                <c:pt idx="6">
                  <c:v>700</c:v>
                </c:pt>
                <c:pt idx="7">
                  <c:v>530</c:v>
                </c:pt>
                <c:pt idx="8">
                  <c:v>580</c:v>
                </c:pt>
                <c:pt idx="9">
                  <c:v>450</c:v>
                </c:pt>
                <c:pt idx="10">
                  <c:v>300</c:v>
                </c:pt>
                <c:pt idx="11">
                  <c:v>260</c:v>
                </c:pt>
                <c:pt idx="12">
                  <c:v>120</c:v>
                </c:pt>
              </c:numCache>
            </c:numRef>
          </c:val>
        </c:ser>
        <c:ser>
          <c:idx val="1"/>
          <c:order val="1"/>
          <c:tx>
            <c:strRef>
              <c:f>Sheet1!$F$324</c:f>
              <c:strCache>
                <c:ptCount val="1"/>
                <c:pt idx="0">
                  <c:v>Bank Assets</c:v>
                </c:pt>
              </c:strCache>
            </c:strRef>
          </c:tx>
          <c:spPr>
            <a:pattFill prst="narHorz">
              <a:fgClr>
                <a:srgbClr val="80206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Sheet1!$D$325:$D$337</c:f>
              <c:strCache>
                <c:ptCount val="13"/>
                <c:pt idx="0">
                  <c:v>United States</c:v>
                </c:pt>
                <c:pt idx="1">
                  <c:v>Japan</c:v>
                </c:pt>
                <c:pt idx="2">
                  <c:v>Germany</c:v>
                </c:pt>
                <c:pt idx="3">
                  <c:v>UK</c:v>
                </c:pt>
                <c:pt idx="4">
                  <c:v>France</c:v>
                </c:pt>
                <c:pt idx="5">
                  <c:v>Italy</c:v>
                </c:pt>
                <c:pt idx="6">
                  <c:v>Canada</c:v>
                </c:pt>
                <c:pt idx="7">
                  <c:v>Hong Kong</c:v>
                </c:pt>
                <c:pt idx="8">
                  <c:v>Australia</c:v>
                </c:pt>
                <c:pt idx="9">
                  <c:v>Sweden</c:v>
                </c:pt>
                <c:pt idx="10">
                  <c:v>Finland</c:v>
                </c:pt>
                <c:pt idx="11">
                  <c:v>Singapore</c:v>
                </c:pt>
                <c:pt idx="12">
                  <c:v>Mexico</c:v>
                </c:pt>
              </c:strCache>
            </c:strRef>
          </c:cat>
          <c:val>
            <c:numRef>
              <c:f>Sheet1!$F$325:$F$337</c:f>
              <c:numCache>
                <c:ptCount val="13"/>
                <c:pt idx="0">
                  <c:v>5600</c:v>
                </c:pt>
                <c:pt idx="1">
                  <c:v>4857.2</c:v>
                </c:pt>
                <c:pt idx="2">
                  <c:v>5547.2</c:v>
                </c:pt>
                <c:pt idx="3">
                  <c:v>3820.5</c:v>
                </c:pt>
                <c:pt idx="4">
                  <c:v>3564.6</c:v>
                </c:pt>
                <c:pt idx="5">
                  <c:v>1255.8</c:v>
                </c:pt>
                <c:pt idx="6">
                  <c:v>568</c:v>
                </c:pt>
                <c:pt idx="7">
                  <c:v>871</c:v>
                </c:pt>
                <c:pt idx="8">
                  <c:v>290</c:v>
                </c:pt>
                <c:pt idx="9">
                  <c:v>285</c:v>
                </c:pt>
                <c:pt idx="10">
                  <c:v>60</c:v>
                </c:pt>
                <c:pt idx="11">
                  <c:v>170</c:v>
                </c:pt>
                <c:pt idx="12">
                  <c:v>39</c:v>
                </c:pt>
              </c:numCache>
            </c:numRef>
          </c:val>
        </c:ser>
        <c:ser>
          <c:idx val="2"/>
          <c:order val="2"/>
          <c:tx>
            <c:strRef>
              <c:f>Sheet1!$G$324</c:f>
              <c:strCache>
                <c:ptCount val="1"/>
                <c:pt idx="0">
                  <c:v>Bonds</c:v>
                </c:pt>
              </c:strCache>
            </c:strRef>
          </c:tx>
          <c:spPr>
            <a:pattFill prst="pct70">
              <a:fgClr>
                <a:srgbClr val="FFFF0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Sheet1!$D$325:$D$337</c:f>
              <c:strCache>
                <c:ptCount val="13"/>
                <c:pt idx="0">
                  <c:v>United States</c:v>
                </c:pt>
                <c:pt idx="1">
                  <c:v>Japan</c:v>
                </c:pt>
                <c:pt idx="2">
                  <c:v>Germany</c:v>
                </c:pt>
                <c:pt idx="3">
                  <c:v>UK</c:v>
                </c:pt>
                <c:pt idx="4">
                  <c:v>France</c:v>
                </c:pt>
                <c:pt idx="5">
                  <c:v>Italy</c:v>
                </c:pt>
                <c:pt idx="6">
                  <c:v>Canada</c:v>
                </c:pt>
                <c:pt idx="7">
                  <c:v>Hong Kong</c:v>
                </c:pt>
                <c:pt idx="8">
                  <c:v>Australia</c:v>
                </c:pt>
                <c:pt idx="9">
                  <c:v>Sweden</c:v>
                </c:pt>
                <c:pt idx="10">
                  <c:v>Finland</c:v>
                </c:pt>
                <c:pt idx="11">
                  <c:v>Singapore</c:v>
                </c:pt>
                <c:pt idx="12">
                  <c:v>Mexico</c:v>
                </c:pt>
              </c:strCache>
            </c:strRef>
          </c:cat>
          <c:val>
            <c:numRef>
              <c:f>Sheet1!$G$325:$G$337</c:f>
              <c:numCache>
                <c:ptCount val="13"/>
                <c:pt idx="0">
                  <c:v>14607</c:v>
                </c:pt>
                <c:pt idx="1">
                  <c:v>5228.1</c:v>
                </c:pt>
                <c:pt idx="2">
                  <c:v>1842</c:v>
                </c:pt>
                <c:pt idx="3">
                  <c:v>849.5</c:v>
                </c:pt>
                <c:pt idx="4">
                  <c:v>1110.5</c:v>
                </c:pt>
                <c:pt idx="5">
                  <c:v>1435.5</c:v>
                </c:pt>
                <c:pt idx="6">
                  <c:v>505</c:v>
                </c:pt>
                <c:pt idx="7">
                  <c:v>30.5</c:v>
                </c:pt>
                <c:pt idx="8">
                  <c:v>323.7</c:v>
                </c:pt>
                <c:pt idx="9">
                  <c:v>236.7</c:v>
                </c:pt>
                <c:pt idx="10">
                  <c:v>76.8</c:v>
                </c:pt>
                <c:pt idx="11">
                  <c:v>2</c:v>
                </c:pt>
                <c:pt idx="12">
                  <c:v>46.9</c:v>
                </c:pt>
              </c:numCache>
            </c:numRef>
          </c:val>
        </c:ser>
        <c:overlap val="100"/>
        <c:axId val="32823752"/>
        <c:axId val="26978313"/>
      </c:bar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6978313"/>
        <c:crosses val="autoZero"/>
        <c:auto val="1"/>
        <c:lblOffset val="100"/>
        <c:noMultiLvlLbl val="0"/>
      </c:catAx>
      <c:valAx>
        <c:axId val="26978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32823752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Per Capita GDP and Country Composite Risk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75"/>
          <c:y val="0.128"/>
          <c:w val="0.96175"/>
          <c:h val="0.7225"/>
        </c:manualLayout>
      </c:layout>
      <c:lineChart>
        <c:grouping val="standard"/>
        <c:varyColors val="0"/>
        <c:ser>
          <c:idx val="0"/>
          <c:order val="0"/>
          <c:tx>
            <c:v>Country Composite Risk Index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Sheet1!$N$1002:$N$1114</c:f>
              <c:strCache>
                <c:ptCount val="113"/>
                <c:pt idx="0">
                  <c:v>Ethiopia</c:v>
                </c:pt>
                <c:pt idx="1">
                  <c:v>Zaire</c:v>
                </c:pt>
                <c:pt idx="2">
                  <c:v>Mali</c:v>
                </c:pt>
                <c:pt idx="3">
                  <c:v>Sierra Leone</c:v>
                </c:pt>
                <c:pt idx="4">
                  <c:v>Sudan</c:v>
                </c:pt>
                <c:pt idx="5">
                  <c:v>Madagascar</c:v>
                </c:pt>
                <c:pt idx="6">
                  <c:v>Tanzania</c:v>
                </c:pt>
                <c:pt idx="7">
                  <c:v>Malawi</c:v>
                </c:pt>
                <c:pt idx="8">
                  <c:v>Niger</c:v>
                </c:pt>
                <c:pt idx="9">
                  <c:v>Burkina Faso</c:v>
                </c:pt>
                <c:pt idx="10">
                  <c:v>Guinea-Bissau</c:v>
                </c:pt>
                <c:pt idx="11">
                  <c:v>Mozambique</c:v>
                </c:pt>
                <c:pt idx="12">
                  <c:v>Haiti</c:v>
                </c:pt>
                <c:pt idx="13">
                  <c:v>Gambia</c:v>
                </c:pt>
                <c:pt idx="14">
                  <c:v>Zambia</c:v>
                </c:pt>
                <c:pt idx="15">
                  <c:v>Yugoslavia</c:v>
                </c:pt>
                <c:pt idx="16">
                  <c:v>Togo</c:v>
                </c:pt>
                <c:pt idx="17">
                  <c:v>Vietnam</c:v>
                </c:pt>
                <c:pt idx="18">
                  <c:v>Nigeria</c:v>
                </c:pt>
                <c:pt idx="19">
                  <c:v>Yemen</c:v>
                </c:pt>
                <c:pt idx="20">
                  <c:v>Guinea</c:v>
                </c:pt>
                <c:pt idx="21">
                  <c:v>Angola</c:v>
                </c:pt>
                <c:pt idx="22">
                  <c:v>Bangladesh</c:v>
                </c:pt>
                <c:pt idx="23">
                  <c:v>Kenya</c:v>
                </c:pt>
                <c:pt idx="24">
                  <c:v>India</c:v>
                </c:pt>
                <c:pt idx="25">
                  <c:v>Uganda</c:v>
                </c:pt>
                <c:pt idx="26">
                  <c:v>Cuba</c:v>
                </c:pt>
                <c:pt idx="27">
                  <c:v>Gabon</c:v>
                </c:pt>
                <c:pt idx="28">
                  <c:v>C?te d'Ivoire</c:v>
                </c:pt>
                <c:pt idx="29">
                  <c:v>Albania</c:v>
                </c:pt>
                <c:pt idx="30">
                  <c:v>Senegal</c:v>
                </c:pt>
                <c:pt idx="31">
                  <c:v>Honduras</c:v>
                </c:pt>
                <c:pt idx="32">
                  <c:v>Mongolia</c:v>
                </c:pt>
                <c:pt idx="33">
                  <c:v>Ghana</c:v>
                </c:pt>
                <c:pt idx="34">
                  <c:v>Nicaragua</c:v>
                </c:pt>
                <c:pt idx="35">
                  <c:v>Zimbabwe</c:v>
                </c:pt>
                <c:pt idx="36">
                  <c:v>Congo</c:v>
                </c:pt>
                <c:pt idx="37">
                  <c:v>Cameroon</c:v>
                </c:pt>
                <c:pt idx="38">
                  <c:v>Pakistan</c:v>
                </c:pt>
                <c:pt idx="39">
                  <c:v>Papua</c:v>
                </c:pt>
                <c:pt idx="40">
                  <c:v>Bolivia</c:v>
                </c:pt>
                <c:pt idx="41">
                  <c:v>El Salvador</c:v>
                </c:pt>
                <c:pt idx="42">
                  <c:v>Philippines</c:v>
                </c:pt>
                <c:pt idx="43">
                  <c:v>China</c:v>
                </c:pt>
                <c:pt idx="44">
                  <c:v>Sri Lanka</c:v>
                </c:pt>
                <c:pt idx="45">
                  <c:v>Morocco</c:v>
                </c:pt>
                <c:pt idx="46">
                  <c:v>Guatemala</c:v>
                </c:pt>
                <c:pt idx="47">
                  <c:v>Jamaica</c:v>
                </c:pt>
                <c:pt idx="48">
                  <c:v>Paraguay</c:v>
                </c:pt>
                <c:pt idx="49">
                  <c:v>Peru</c:v>
                </c:pt>
                <c:pt idx="50">
                  <c:v>Indonesia</c:v>
                </c:pt>
                <c:pt idx="51">
                  <c:v>Egypt</c:v>
                </c:pt>
                <c:pt idx="52">
                  <c:v>Dominican Republic</c:v>
                </c:pt>
                <c:pt idx="53">
                  <c:v>Jordan</c:v>
                </c:pt>
                <c:pt idx="54">
                  <c:v>Namibia</c:v>
                </c:pt>
                <c:pt idx="55">
                  <c:v>Ecuador</c:v>
                </c:pt>
                <c:pt idx="56">
                  <c:v>Romania</c:v>
                </c:pt>
                <c:pt idx="57">
                  <c:v>Bulgaria</c:v>
                </c:pt>
                <c:pt idx="58">
                  <c:v>Russian Fed. (U.S.S.R.)</c:v>
                </c:pt>
                <c:pt idx="59">
                  <c:v>Iraq</c:v>
                </c:pt>
                <c:pt idx="60">
                  <c:v>Lebanon</c:v>
                </c:pt>
                <c:pt idx="61">
                  <c:v>Tunisia</c:v>
                </c:pt>
                <c:pt idx="62">
                  <c:v>South Africa</c:v>
                </c:pt>
                <c:pt idx="63">
                  <c:v>Algeria</c:v>
                </c:pt>
                <c:pt idx="64">
                  <c:v>Syria</c:v>
                </c:pt>
                <c:pt idx="65">
                  <c:v>Poland</c:v>
                </c:pt>
                <c:pt idx="66">
                  <c:v>Brazil</c:v>
                </c:pt>
                <c:pt idx="67">
                  <c:v>Turkey</c:v>
                </c:pt>
                <c:pt idx="68">
                  <c:v>Botswana</c:v>
                </c:pt>
                <c:pt idx="69">
                  <c:v>Iran</c:v>
                </c:pt>
                <c:pt idx="70">
                  <c:v>Costa Rica</c:v>
                </c:pt>
                <c:pt idx="71">
                  <c:v>Panama</c:v>
                </c:pt>
                <c:pt idx="72">
                  <c:v>Colombia</c:v>
                </c:pt>
                <c:pt idx="73">
                  <c:v>Mexico</c:v>
                </c:pt>
                <c:pt idx="74">
                  <c:v>Hungary</c:v>
                </c:pt>
                <c:pt idx="75">
                  <c:v>Uruguay</c:v>
                </c:pt>
                <c:pt idx="76">
                  <c:v>Thailand</c:v>
                </c:pt>
                <c:pt idx="77">
                  <c:v>Venezuela</c:v>
                </c:pt>
                <c:pt idx="78">
                  <c:v>Oman</c:v>
                </c:pt>
                <c:pt idx="79">
                  <c:v>Argentina</c:v>
                </c:pt>
                <c:pt idx="80">
                  <c:v>Trinidad/Tobago</c:v>
                </c:pt>
                <c:pt idx="81">
                  <c:v>Libya</c:v>
                </c:pt>
                <c:pt idx="82">
                  <c:v>Malaysia</c:v>
                </c:pt>
                <c:pt idx="83">
                  <c:v>Chile</c:v>
                </c:pt>
                <c:pt idx="84">
                  <c:v>Czechoslovakia</c:v>
                </c:pt>
                <c:pt idx="85">
                  <c:v>Korea, Republic of</c:v>
                </c:pt>
                <c:pt idx="86">
                  <c:v>Greece</c:v>
                </c:pt>
                <c:pt idx="87">
                  <c:v>Portugal</c:v>
                </c:pt>
                <c:pt idx="88">
                  <c:v>Saudi Arabia</c:v>
                </c:pt>
                <c:pt idx="89">
                  <c:v>Spain</c:v>
                </c:pt>
                <c:pt idx="90">
                  <c:v>Ireland</c:v>
                </c:pt>
                <c:pt idx="91">
                  <c:v>New Zealand</c:v>
                </c:pt>
                <c:pt idx="92">
                  <c:v>U.A.E.</c:v>
                </c:pt>
                <c:pt idx="93">
                  <c:v>Israel</c:v>
                </c:pt>
                <c:pt idx="94">
                  <c:v>Finland</c:v>
                </c:pt>
                <c:pt idx="95">
                  <c:v>Sweden</c:v>
                </c:pt>
                <c:pt idx="96">
                  <c:v>Australia</c:v>
                </c:pt>
                <c:pt idx="97">
                  <c:v>United Kingdom</c:v>
                </c:pt>
                <c:pt idx="98">
                  <c:v>Italy</c:v>
                </c:pt>
                <c:pt idx="99">
                  <c:v>Netherlands</c:v>
                </c:pt>
                <c:pt idx="100">
                  <c:v>Germany</c:v>
                </c:pt>
                <c:pt idx="101">
                  <c:v>France</c:v>
                </c:pt>
                <c:pt idx="102">
                  <c:v>Canada</c:v>
                </c:pt>
                <c:pt idx="103">
                  <c:v>Denmark</c:v>
                </c:pt>
                <c:pt idx="104">
                  <c:v>Austria</c:v>
                </c:pt>
                <c:pt idx="105">
                  <c:v>Belgium</c:v>
                </c:pt>
                <c:pt idx="106">
                  <c:v>Norway</c:v>
                </c:pt>
                <c:pt idx="107">
                  <c:v>Japan</c:v>
                </c:pt>
                <c:pt idx="108">
                  <c:v>Singapore</c:v>
                </c:pt>
                <c:pt idx="109">
                  <c:v>Hong Kong</c:v>
                </c:pt>
                <c:pt idx="110">
                  <c:v>Kuwait</c:v>
                </c:pt>
                <c:pt idx="111">
                  <c:v>Switzerland</c:v>
                </c:pt>
                <c:pt idx="112">
                  <c:v>U.S.</c:v>
                </c:pt>
              </c:strCache>
            </c:strRef>
          </c:cat>
          <c:val>
            <c:numRef>
              <c:f>Sheet1!$O$1002:$O$1114</c:f>
              <c:numCache>
                <c:ptCount val="113"/>
                <c:pt idx="0">
                  <c:v>36.5</c:v>
                </c:pt>
                <c:pt idx="1">
                  <c:v>68</c:v>
                </c:pt>
                <c:pt idx="2">
                  <c:v>44</c:v>
                </c:pt>
                <c:pt idx="3">
                  <c:v>55</c:v>
                </c:pt>
                <c:pt idx="4">
                  <c:v>67.5</c:v>
                </c:pt>
                <c:pt idx="5">
                  <c:v>45.5</c:v>
                </c:pt>
                <c:pt idx="6">
                  <c:v>37.5</c:v>
                </c:pt>
                <c:pt idx="7">
                  <c:v>40.5</c:v>
                </c:pt>
                <c:pt idx="8">
                  <c:v>47.5</c:v>
                </c:pt>
                <c:pt idx="9">
                  <c:v>39</c:v>
                </c:pt>
                <c:pt idx="10">
                  <c:v>56</c:v>
                </c:pt>
                <c:pt idx="11">
                  <c:v>51</c:v>
                </c:pt>
                <c:pt idx="12">
                  <c:v>51</c:v>
                </c:pt>
                <c:pt idx="13">
                  <c:v>35.5</c:v>
                </c:pt>
                <c:pt idx="14">
                  <c:v>44</c:v>
                </c:pt>
                <c:pt idx="15">
                  <c:v>46.5</c:v>
                </c:pt>
                <c:pt idx="16">
                  <c:v>42</c:v>
                </c:pt>
                <c:pt idx="17">
                  <c:v>29.5</c:v>
                </c:pt>
                <c:pt idx="18">
                  <c:v>49.5</c:v>
                </c:pt>
                <c:pt idx="19">
                  <c:v>36</c:v>
                </c:pt>
                <c:pt idx="20">
                  <c:v>47</c:v>
                </c:pt>
                <c:pt idx="21">
                  <c:v>51.5</c:v>
                </c:pt>
                <c:pt idx="22">
                  <c:v>35</c:v>
                </c:pt>
                <c:pt idx="23">
                  <c:v>32.5</c:v>
                </c:pt>
                <c:pt idx="24">
                  <c:v>31</c:v>
                </c:pt>
                <c:pt idx="25">
                  <c:v>41.5</c:v>
                </c:pt>
                <c:pt idx="26">
                  <c:v>38</c:v>
                </c:pt>
                <c:pt idx="27">
                  <c:v>35.5</c:v>
                </c:pt>
                <c:pt idx="28">
                  <c:v>36</c:v>
                </c:pt>
                <c:pt idx="29">
                  <c:v>35.5</c:v>
                </c:pt>
                <c:pt idx="30">
                  <c:v>38.5</c:v>
                </c:pt>
                <c:pt idx="31">
                  <c:v>44.5</c:v>
                </c:pt>
                <c:pt idx="32">
                  <c:v>32</c:v>
                </c:pt>
                <c:pt idx="33">
                  <c:v>38</c:v>
                </c:pt>
                <c:pt idx="34">
                  <c:v>43.5</c:v>
                </c:pt>
                <c:pt idx="35">
                  <c:v>44</c:v>
                </c:pt>
                <c:pt idx="36">
                  <c:v>39.5</c:v>
                </c:pt>
                <c:pt idx="37">
                  <c:v>43</c:v>
                </c:pt>
                <c:pt idx="38">
                  <c:v>38</c:v>
                </c:pt>
                <c:pt idx="39">
                  <c:v>31.5</c:v>
                </c:pt>
                <c:pt idx="40">
                  <c:v>34.5</c:v>
                </c:pt>
                <c:pt idx="41">
                  <c:v>31.5</c:v>
                </c:pt>
                <c:pt idx="42">
                  <c:v>28.5</c:v>
                </c:pt>
                <c:pt idx="43">
                  <c:v>25.5</c:v>
                </c:pt>
                <c:pt idx="44">
                  <c:v>37.5</c:v>
                </c:pt>
                <c:pt idx="45">
                  <c:v>28.5</c:v>
                </c:pt>
                <c:pt idx="46">
                  <c:v>34.5</c:v>
                </c:pt>
                <c:pt idx="47">
                  <c:v>29</c:v>
                </c:pt>
                <c:pt idx="48">
                  <c:v>26</c:v>
                </c:pt>
                <c:pt idx="49">
                  <c:v>34</c:v>
                </c:pt>
                <c:pt idx="50">
                  <c:v>30</c:v>
                </c:pt>
                <c:pt idx="51">
                  <c:v>32.5</c:v>
                </c:pt>
                <c:pt idx="52">
                  <c:v>31</c:v>
                </c:pt>
                <c:pt idx="53">
                  <c:v>27</c:v>
                </c:pt>
                <c:pt idx="54">
                  <c:v>21</c:v>
                </c:pt>
                <c:pt idx="55">
                  <c:v>40.5</c:v>
                </c:pt>
                <c:pt idx="56">
                  <c:v>35</c:v>
                </c:pt>
                <c:pt idx="57">
                  <c:v>35.5</c:v>
                </c:pt>
                <c:pt idx="58">
                  <c:v>37.5</c:v>
                </c:pt>
                <c:pt idx="59">
                  <c:v>65</c:v>
                </c:pt>
                <c:pt idx="60">
                  <c:v>37.5</c:v>
                </c:pt>
                <c:pt idx="61">
                  <c:v>27</c:v>
                </c:pt>
                <c:pt idx="62">
                  <c:v>27.5</c:v>
                </c:pt>
                <c:pt idx="63">
                  <c:v>41</c:v>
                </c:pt>
                <c:pt idx="64">
                  <c:v>33.5</c:v>
                </c:pt>
                <c:pt idx="65">
                  <c:v>20</c:v>
                </c:pt>
                <c:pt idx="66">
                  <c:v>33</c:v>
                </c:pt>
                <c:pt idx="67">
                  <c:v>43</c:v>
                </c:pt>
                <c:pt idx="68">
                  <c:v>21</c:v>
                </c:pt>
                <c:pt idx="69">
                  <c:v>28</c:v>
                </c:pt>
                <c:pt idx="70">
                  <c:v>27</c:v>
                </c:pt>
                <c:pt idx="71">
                  <c:v>32</c:v>
                </c:pt>
                <c:pt idx="72">
                  <c:v>38</c:v>
                </c:pt>
                <c:pt idx="73">
                  <c:v>30</c:v>
                </c:pt>
                <c:pt idx="74">
                  <c:v>22.5</c:v>
                </c:pt>
                <c:pt idx="75">
                  <c:v>29.5</c:v>
                </c:pt>
                <c:pt idx="76">
                  <c:v>19</c:v>
                </c:pt>
                <c:pt idx="77">
                  <c:v>36.5</c:v>
                </c:pt>
                <c:pt idx="78">
                  <c:v>22.5</c:v>
                </c:pt>
                <c:pt idx="79">
                  <c:v>26.5</c:v>
                </c:pt>
                <c:pt idx="80">
                  <c:v>29</c:v>
                </c:pt>
                <c:pt idx="81">
                  <c:v>36.5</c:v>
                </c:pt>
                <c:pt idx="82">
                  <c:v>18.5</c:v>
                </c:pt>
                <c:pt idx="83">
                  <c:v>18</c:v>
                </c:pt>
                <c:pt idx="84">
                  <c:v>16.5</c:v>
                </c:pt>
                <c:pt idx="85">
                  <c:v>15</c:v>
                </c:pt>
                <c:pt idx="86">
                  <c:v>22.5</c:v>
                </c:pt>
                <c:pt idx="87">
                  <c:v>14.5</c:v>
                </c:pt>
                <c:pt idx="88">
                  <c:v>27</c:v>
                </c:pt>
                <c:pt idx="89">
                  <c:v>19.5</c:v>
                </c:pt>
                <c:pt idx="90">
                  <c:v>11.5</c:v>
                </c:pt>
                <c:pt idx="91">
                  <c:v>15</c:v>
                </c:pt>
                <c:pt idx="92">
                  <c:v>24</c:v>
                </c:pt>
                <c:pt idx="93">
                  <c:v>31.5</c:v>
                </c:pt>
                <c:pt idx="94">
                  <c:v>15</c:v>
                </c:pt>
                <c:pt idx="95">
                  <c:v>16</c:v>
                </c:pt>
                <c:pt idx="96">
                  <c:v>14.5</c:v>
                </c:pt>
                <c:pt idx="97">
                  <c:v>17</c:v>
                </c:pt>
                <c:pt idx="98">
                  <c:v>17.5</c:v>
                </c:pt>
                <c:pt idx="99">
                  <c:v>10.5</c:v>
                </c:pt>
                <c:pt idx="100">
                  <c:v>15</c:v>
                </c:pt>
                <c:pt idx="101">
                  <c:v>17.5</c:v>
                </c:pt>
                <c:pt idx="102">
                  <c:v>15</c:v>
                </c:pt>
                <c:pt idx="103">
                  <c:v>10.5</c:v>
                </c:pt>
                <c:pt idx="104">
                  <c:v>10.5</c:v>
                </c:pt>
                <c:pt idx="105">
                  <c:v>12.5</c:v>
                </c:pt>
                <c:pt idx="106">
                  <c:v>7.5</c:v>
                </c:pt>
                <c:pt idx="107">
                  <c:v>10.5</c:v>
                </c:pt>
                <c:pt idx="108">
                  <c:v>9</c:v>
                </c:pt>
                <c:pt idx="109">
                  <c:v>15</c:v>
                </c:pt>
                <c:pt idx="110">
                  <c:v>15</c:v>
                </c:pt>
                <c:pt idx="111">
                  <c:v>10.5</c:v>
                </c:pt>
                <c:pt idx="112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PPP GDP Per Capita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Sheet1!$N$1002:$N$1114</c:f>
              <c:strCache>
                <c:ptCount val="113"/>
                <c:pt idx="0">
                  <c:v>Ethiopia</c:v>
                </c:pt>
                <c:pt idx="1">
                  <c:v>Zaire</c:v>
                </c:pt>
                <c:pt idx="2">
                  <c:v>Mali</c:v>
                </c:pt>
                <c:pt idx="3">
                  <c:v>Sierra Leone</c:v>
                </c:pt>
                <c:pt idx="4">
                  <c:v>Sudan</c:v>
                </c:pt>
                <c:pt idx="5">
                  <c:v>Madagascar</c:v>
                </c:pt>
                <c:pt idx="6">
                  <c:v>Tanzania</c:v>
                </c:pt>
                <c:pt idx="7">
                  <c:v>Malawi</c:v>
                </c:pt>
                <c:pt idx="8">
                  <c:v>Niger</c:v>
                </c:pt>
                <c:pt idx="9">
                  <c:v>Burkina Faso</c:v>
                </c:pt>
                <c:pt idx="10">
                  <c:v>Guinea-Bissau</c:v>
                </c:pt>
                <c:pt idx="11">
                  <c:v>Mozambique</c:v>
                </c:pt>
                <c:pt idx="12">
                  <c:v>Haiti</c:v>
                </c:pt>
                <c:pt idx="13">
                  <c:v>Gambia</c:v>
                </c:pt>
                <c:pt idx="14">
                  <c:v>Zambia</c:v>
                </c:pt>
                <c:pt idx="15">
                  <c:v>Yugoslavia</c:v>
                </c:pt>
                <c:pt idx="16">
                  <c:v>Togo</c:v>
                </c:pt>
                <c:pt idx="17">
                  <c:v>Vietnam</c:v>
                </c:pt>
                <c:pt idx="18">
                  <c:v>Nigeria</c:v>
                </c:pt>
                <c:pt idx="19">
                  <c:v>Yemen</c:v>
                </c:pt>
                <c:pt idx="20">
                  <c:v>Guinea</c:v>
                </c:pt>
                <c:pt idx="21">
                  <c:v>Angola</c:v>
                </c:pt>
                <c:pt idx="22">
                  <c:v>Bangladesh</c:v>
                </c:pt>
                <c:pt idx="23">
                  <c:v>Kenya</c:v>
                </c:pt>
                <c:pt idx="24">
                  <c:v>India</c:v>
                </c:pt>
                <c:pt idx="25">
                  <c:v>Uganda</c:v>
                </c:pt>
                <c:pt idx="26">
                  <c:v>Cuba</c:v>
                </c:pt>
                <c:pt idx="27">
                  <c:v>Gabon</c:v>
                </c:pt>
                <c:pt idx="28">
                  <c:v>C?te d'Ivoire</c:v>
                </c:pt>
                <c:pt idx="29">
                  <c:v>Albania</c:v>
                </c:pt>
                <c:pt idx="30">
                  <c:v>Senegal</c:v>
                </c:pt>
                <c:pt idx="31">
                  <c:v>Honduras</c:v>
                </c:pt>
                <c:pt idx="32">
                  <c:v>Mongolia</c:v>
                </c:pt>
                <c:pt idx="33">
                  <c:v>Ghana</c:v>
                </c:pt>
                <c:pt idx="34">
                  <c:v>Nicaragua</c:v>
                </c:pt>
                <c:pt idx="35">
                  <c:v>Zimbabwe</c:v>
                </c:pt>
                <c:pt idx="36">
                  <c:v>Congo</c:v>
                </c:pt>
                <c:pt idx="37">
                  <c:v>Cameroon</c:v>
                </c:pt>
                <c:pt idx="38">
                  <c:v>Pakistan</c:v>
                </c:pt>
                <c:pt idx="39">
                  <c:v>Papua</c:v>
                </c:pt>
                <c:pt idx="40">
                  <c:v>Bolivia</c:v>
                </c:pt>
                <c:pt idx="41">
                  <c:v>El Salvador</c:v>
                </c:pt>
                <c:pt idx="42">
                  <c:v>Philippines</c:v>
                </c:pt>
                <c:pt idx="43">
                  <c:v>China</c:v>
                </c:pt>
                <c:pt idx="44">
                  <c:v>Sri Lanka</c:v>
                </c:pt>
                <c:pt idx="45">
                  <c:v>Morocco</c:v>
                </c:pt>
                <c:pt idx="46">
                  <c:v>Guatemala</c:v>
                </c:pt>
                <c:pt idx="47">
                  <c:v>Jamaica</c:v>
                </c:pt>
                <c:pt idx="48">
                  <c:v>Paraguay</c:v>
                </c:pt>
                <c:pt idx="49">
                  <c:v>Peru</c:v>
                </c:pt>
                <c:pt idx="50">
                  <c:v>Indonesia</c:v>
                </c:pt>
                <c:pt idx="51">
                  <c:v>Egypt</c:v>
                </c:pt>
                <c:pt idx="52">
                  <c:v>Dominican Republic</c:v>
                </c:pt>
                <c:pt idx="53">
                  <c:v>Jordan</c:v>
                </c:pt>
                <c:pt idx="54">
                  <c:v>Namibia</c:v>
                </c:pt>
                <c:pt idx="55">
                  <c:v>Ecuador</c:v>
                </c:pt>
                <c:pt idx="56">
                  <c:v>Romania</c:v>
                </c:pt>
                <c:pt idx="57">
                  <c:v>Bulgaria</c:v>
                </c:pt>
                <c:pt idx="58">
                  <c:v>Russian Fed. (U.S.S.R.)</c:v>
                </c:pt>
                <c:pt idx="59">
                  <c:v>Iraq</c:v>
                </c:pt>
                <c:pt idx="60">
                  <c:v>Lebanon</c:v>
                </c:pt>
                <c:pt idx="61">
                  <c:v>Tunisia</c:v>
                </c:pt>
                <c:pt idx="62">
                  <c:v>South Africa</c:v>
                </c:pt>
                <c:pt idx="63">
                  <c:v>Algeria</c:v>
                </c:pt>
                <c:pt idx="64">
                  <c:v>Syria</c:v>
                </c:pt>
                <c:pt idx="65">
                  <c:v>Poland</c:v>
                </c:pt>
                <c:pt idx="66">
                  <c:v>Brazil</c:v>
                </c:pt>
                <c:pt idx="67">
                  <c:v>Turkey</c:v>
                </c:pt>
                <c:pt idx="68">
                  <c:v>Botswana</c:v>
                </c:pt>
                <c:pt idx="69">
                  <c:v>Iran</c:v>
                </c:pt>
                <c:pt idx="70">
                  <c:v>Costa Rica</c:v>
                </c:pt>
                <c:pt idx="71">
                  <c:v>Panama</c:v>
                </c:pt>
                <c:pt idx="72">
                  <c:v>Colombia</c:v>
                </c:pt>
                <c:pt idx="73">
                  <c:v>Mexico</c:v>
                </c:pt>
                <c:pt idx="74">
                  <c:v>Hungary</c:v>
                </c:pt>
                <c:pt idx="75">
                  <c:v>Uruguay</c:v>
                </c:pt>
                <c:pt idx="76">
                  <c:v>Thailand</c:v>
                </c:pt>
                <c:pt idx="77">
                  <c:v>Venezuela</c:v>
                </c:pt>
                <c:pt idx="78">
                  <c:v>Oman</c:v>
                </c:pt>
                <c:pt idx="79">
                  <c:v>Argentina</c:v>
                </c:pt>
                <c:pt idx="80">
                  <c:v>Trinidad/Tobago</c:v>
                </c:pt>
                <c:pt idx="81">
                  <c:v>Libya</c:v>
                </c:pt>
                <c:pt idx="82">
                  <c:v>Malaysia</c:v>
                </c:pt>
                <c:pt idx="83">
                  <c:v>Chile</c:v>
                </c:pt>
                <c:pt idx="84">
                  <c:v>Czechoslovakia</c:v>
                </c:pt>
                <c:pt idx="85">
                  <c:v>Korea, Republic of</c:v>
                </c:pt>
                <c:pt idx="86">
                  <c:v>Greece</c:v>
                </c:pt>
                <c:pt idx="87">
                  <c:v>Portugal</c:v>
                </c:pt>
                <c:pt idx="88">
                  <c:v>Saudi Arabia</c:v>
                </c:pt>
                <c:pt idx="89">
                  <c:v>Spain</c:v>
                </c:pt>
                <c:pt idx="90">
                  <c:v>Ireland</c:v>
                </c:pt>
                <c:pt idx="91">
                  <c:v>New Zealand</c:v>
                </c:pt>
                <c:pt idx="92">
                  <c:v>U.A.E.</c:v>
                </c:pt>
                <c:pt idx="93">
                  <c:v>Israel</c:v>
                </c:pt>
                <c:pt idx="94">
                  <c:v>Finland</c:v>
                </c:pt>
                <c:pt idx="95">
                  <c:v>Sweden</c:v>
                </c:pt>
                <c:pt idx="96">
                  <c:v>Australia</c:v>
                </c:pt>
                <c:pt idx="97">
                  <c:v>United Kingdom</c:v>
                </c:pt>
                <c:pt idx="98">
                  <c:v>Italy</c:v>
                </c:pt>
                <c:pt idx="99">
                  <c:v>Netherlands</c:v>
                </c:pt>
                <c:pt idx="100">
                  <c:v>Germany</c:v>
                </c:pt>
                <c:pt idx="101">
                  <c:v>France</c:v>
                </c:pt>
                <c:pt idx="102">
                  <c:v>Canada</c:v>
                </c:pt>
                <c:pt idx="103">
                  <c:v>Denmark</c:v>
                </c:pt>
                <c:pt idx="104">
                  <c:v>Austria</c:v>
                </c:pt>
                <c:pt idx="105">
                  <c:v>Belgium</c:v>
                </c:pt>
                <c:pt idx="106">
                  <c:v>Norway</c:v>
                </c:pt>
                <c:pt idx="107">
                  <c:v>Japan</c:v>
                </c:pt>
                <c:pt idx="108">
                  <c:v>Singapore</c:v>
                </c:pt>
                <c:pt idx="109">
                  <c:v>Hong Kong</c:v>
                </c:pt>
                <c:pt idx="110">
                  <c:v>Kuwait</c:v>
                </c:pt>
                <c:pt idx="111">
                  <c:v>Switzerland</c:v>
                </c:pt>
                <c:pt idx="112">
                  <c:v>U.S.</c:v>
                </c:pt>
              </c:strCache>
            </c:strRef>
          </c:cat>
          <c:val>
            <c:numRef>
              <c:f>Sheet1!$P$1002:$P$1114</c:f>
              <c:numCache>
                <c:ptCount val="113"/>
                <c:pt idx="0">
                  <c:v>4.5</c:v>
                </c:pt>
                <c:pt idx="1">
                  <c:v>4.9</c:v>
                </c:pt>
                <c:pt idx="2">
                  <c:v>5.5</c:v>
                </c:pt>
                <c:pt idx="3">
                  <c:v>5.8</c:v>
                </c:pt>
                <c:pt idx="4">
                  <c:v>5.8</c:v>
                </c:pt>
                <c:pt idx="5">
                  <c:v>6.4</c:v>
                </c:pt>
                <c:pt idx="6">
                  <c:v>6.4</c:v>
                </c:pt>
                <c:pt idx="7">
                  <c:v>7.5</c:v>
                </c:pt>
                <c:pt idx="8">
                  <c:v>7.5</c:v>
                </c:pt>
                <c:pt idx="9">
                  <c:v>7.8</c:v>
                </c:pt>
                <c:pt idx="10">
                  <c:v>7.9</c:v>
                </c:pt>
                <c:pt idx="11">
                  <c:v>8.1</c:v>
                </c:pt>
                <c:pt idx="12">
                  <c:v>9.1</c:v>
                </c:pt>
                <c:pt idx="13">
                  <c:v>9.3</c:v>
                </c:pt>
                <c:pt idx="14">
                  <c:v>9.3</c:v>
                </c:pt>
                <c:pt idx="15">
                  <c:v>11.2</c:v>
                </c:pt>
                <c:pt idx="16">
                  <c:v>11.3</c:v>
                </c:pt>
                <c:pt idx="17">
                  <c:v>12</c:v>
                </c:pt>
                <c:pt idx="18">
                  <c:v>12.2</c:v>
                </c:pt>
                <c:pt idx="19">
                  <c:v>12.4</c:v>
                </c:pt>
                <c:pt idx="20">
                  <c:v>12.8</c:v>
                </c:pt>
                <c:pt idx="21">
                  <c:v>13.1</c:v>
                </c:pt>
                <c:pt idx="22">
                  <c:v>13.8</c:v>
                </c:pt>
                <c:pt idx="23">
                  <c:v>13.8</c:v>
                </c:pt>
                <c:pt idx="24">
                  <c:v>14</c:v>
                </c:pt>
                <c:pt idx="25">
                  <c:v>14.7</c:v>
                </c:pt>
                <c:pt idx="26">
                  <c:v>15</c:v>
                </c:pt>
                <c:pt idx="27">
                  <c:v>15</c:v>
                </c:pt>
                <c:pt idx="28">
                  <c:v>15.8</c:v>
                </c:pt>
                <c:pt idx="29">
                  <c:v>16.21</c:v>
                </c:pt>
                <c:pt idx="30">
                  <c:v>17.8</c:v>
                </c:pt>
                <c:pt idx="31">
                  <c:v>19</c:v>
                </c:pt>
                <c:pt idx="32">
                  <c:v>19.5</c:v>
                </c:pt>
                <c:pt idx="33">
                  <c:v>19.9</c:v>
                </c:pt>
                <c:pt idx="34">
                  <c:v>20</c:v>
                </c:pt>
                <c:pt idx="35">
                  <c:v>20.3</c:v>
                </c:pt>
                <c:pt idx="36">
                  <c:v>20.5</c:v>
                </c:pt>
                <c:pt idx="37">
                  <c:v>21.1</c:v>
                </c:pt>
                <c:pt idx="38">
                  <c:v>22.3</c:v>
                </c:pt>
                <c:pt idx="39">
                  <c:v>24.2</c:v>
                </c:pt>
                <c:pt idx="40">
                  <c:v>25.4</c:v>
                </c:pt>
                <c:pt idx="41">
                  <c:v>26.1</c:v>
                </c:pt>
                <c:pt idx="42">
                  <c:v>28.5</c:v>
                </c:pt>
                <c:pt idx="43">
                  <c:v>29.2</c:v>
                </c:pt>
                <c:pt idx="44">
                  <c:v>32.5</c:v>
                </c:pt>
                <c:pt idx="45">
                  <c:v>33.4</c:v>
                </c:pt>
                <c:pt idx="46">
                  <c:v>33.4</c:v>
                </c:pt>
                <c:pt idx="47">
                  <c:v>35.4</c:v>
                </c:pt>
                <c:pt idx="48">
                  <c:v>36.5</c:v>
                </c:pt>
                <c:pt idx="49">
                  <c:v>37.7</c:v>
                </c:pt>
                <c:pt idx="50">
                  <c:v>38</c:v>
                </c:pt>
                <c:pt idx="51">
                  <c:v>38.2</c:v>
                </c:pt>
                <c:pt idx="52">
                  <c:v>38.7</c:v>
                </c:pt>
                <c:pt idx="53">
                  <c:v>40.6</c:v>
                </c:pt>
                <c:pt idx="54">
                  <c:v>41.5</c:v>
                </c:pt>
                <c:pt idx="55">
                  <c:v>42.2</c:v>
                </c:pt>
                <c:pt idx="56">
                  <c:v>43.6</c:v>
                </c:pt>
                <c:pt idx="57">
                  <c:v>44.8</c:v>
                </c:pt>
                <c:pt idx="58">
                  <c:v>44.8</c:v>
                </c:pt>
                <c:pt idx="59">
                  <c:v>47.8</c:v>
                </c:pt>
                <c:pt idx="60">
                  <c:v>48.97</c:v>
                </c:pt>
                <c:pt idx="61">
                  <c:v>50</c:v>
                </c:pt>
                <c:pt idx="62">
                  <c:v>50.3</c:v>
                </c:pt>
                <c:pt idx="63">
                  <c:v>53</c:v>
                </c:pt>
                <c:pt idx="64">
                  <c:v>53.2</c:v>
                </c:pt>
                <c:pt idx="65">
                  <c:v>54</c:v>
                </c:pt>
                <c:pt idx="66">
                  <c:v>54</c:v>
                </c:pt>
                <c:pt idx="67">
                  <c:v>55.8</c:v>
                </c:pt>
                <c:pt idx="68">
                  <c:v>55.8</c:v>
                </c:pt>
                <c:pt idx="69">
                  <c:v>56.9</c:v>
                </c:pt>
                <c:pt idx="70">
                  <c:v>58.5</c:v>
                </c:pt>
                <c:pt idx="71">
                  <c:v>59.8</c:v>
                </c:pt>
                <c:pt idx="72">
                  <c:v>61.3</c:v>
                </c:pt>
                <c:pt idx="73">
                  <c:v>64</c:v>
                </c:pt>
                <c:pt idx="74">
                  <c:v>64.1</c:v>
                </c:pt>
                <c:pt idx="75">
                  <c:v>66.3</c:v>
                </c:pt>
                <c:pt idx="76">
                  <c:v>75.4</c:v>
                </c:pt>
                <c:pt idx="77">
                  <c:v>79</c:v>
                </c:pt>
                <c:pt idx="78">
                  <c:v>81.4</c:v>
                </c:pt>
                <c:pt idx="79">
                  <c:v>83.1</c:v>
                </c:pt>
                <c:pt idx="80">
                  <c:v>86.1</c:v>
                </c:pt>
                <c:pt idx="81">
                  <c:v>87.64</c:v>
                </c:pt>
                <c:pt idx="82">
                  <c:v>90.2</c:v>
                </c:pt>
                <c:pt idx="83">
                  <c:v>95.2</c:v>
                </c:pt>
                <c:pt idx="84">
                  <c:v>97.7</c:v>
                </c:pt>
                <c:pt idx="85">
                  <c:v>114.5</c:v>
                </c:pt>
                <c:pt idx="86">
                  <c:v>117.1</c:v>
                </c:pt>
                <c:pt idx="87">
                  <c:v>126.7</c:v>
                </c:pt>
                <c:pt idx="88">
                  <c:v>131.25</c:v>
                </c:pt>
                <c:pt idx="89">
                  <c:v>145.2</c:v>
                </c:pt>
                <c:pt idx="90">
                  <c:v>156.8</c:v>
                </c:pt>
                <c:pt idx="91">
                  <c:v>163.6</c:v>
                </c:pt>
                <c:pt idx="92">
                  <c:v>164.7</c:v>
                </c:pt>
                <c:pt idx="93">
                  <c:v>164.9</c:v>
                </c:pt>
                <c:pt idx="94">
                  <c:v>177.6</c:v>
                </c:pt>
                <c:pt idx="95">
                  <c:v>185.4</c:v>
                </c:pt>
                <c:pt idx="96">
                  <c:v>189.4</c:v>
                </c:pt>
                <c:pt idx="97">
                  <c:v>192.6</c:v>
                </c:pt>
                <c:pt idx="98">
                  <c:v>198.7</c:v>
                </c:pt>
                <c:pt idx="99">
                  <c:v>199.5</c:v>
                </c:pt>
                <c:pt idx="100">
                  <c:v>200.7</c:v>
                </c:pt>
                <c:pt idx="101">
                  <c:v>210.3</c:v>
                </c:pt>
                <c:pt idx="102">
                  <c:v>211.3</c:v>
                </c:pt>
                <c:pt idx="103">
                  <c:v>212.3</c:v>
                </c:pt>
                <c:pt idx="104">
                  <c:v>212.5</c:v>
                </c:pt>
                <c:pt idx="105">
                  <c:v>216.6</c:v>
                </c:pt>
                <c:pt idx="106">
                  <c:v>219.4</c:v>
                </c:pt>
                <c:pt idx="107">
                  <c:v>221.1</c:v>
                </c:pt>
                <c:pt idx="108">
                  <c:v>227.7</c:v>
                </c:pt>
                <c:pt idx="109">
                  <c:v>229.5</c:v>
                </c:pt>
                <c:pt idx="110">
                  <c:v>237.9</c:v>
                </c:pt>
                <c:pt idx="111">
                  <c:v>258.6</c:v>
                </c:pt>
                <c:pt idx="112">
                  <c:v>269.8</c:v>
                </c:pt>
              </c:numCache>
            </c:numRef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59715"/>
        <c:crosses val="autoZero"/>
        <c:auto val="1"/>
        <c:lblOffset val="100"/>
        <c:noMultiLvlLbl val="0"/>
      </c:catAx>
      <c:valAx>
        <c:axId val="37759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7822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8"/>
          <c:y val="0.85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0.62125</cdr:x>
      <cdr:y>0.37775</cdr:y>
    </cdr:from>
    <cdr:to>
      <cdr:x>0.65725</cdr:x>
      <cdr:y>0.41025</cdr:y>
    </cdr:to>
    <cdr:sp>
      <cdr:nvSpPr>
        <cdr:cNvPr id="1" name="Text 1"/>
        <cdr:cNvSpPr txBox="1">
          <a:spLocks noChangeArrowheads="1"/>
        </cdr:cNvSpPr>
      </cdr:nvSpPr>
      <cdr:spPr>
        <a:xfrm>
          <a:off x="4438650" y="188595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85.5</a:t>
          </a:r>
        </a:p>
      </cdr:txBody>
    </cdr:sp>
  </cdr:relSizeAnchor>
  <cdr:relSizeAnchor xmlns:cdr="http://schemas.openxmlformats.org/drawingml/2006/chartDrawing">
    <cdr:from>
      <cdr:x>0.5965</cdr:x>
      <cdr:y>0.607</cdr:y>
    </cdr:from>
    <cdr:to>
      <cdr:x>0.6325</cdr:x>
      <cdr:y>0.6395</cdr:y>
    </cdr:to>
    <cdr:sp>
      <cdr:nvSpPr>
        <cdr:cNvPr id="2" name="Text 2"/>
        <cdr:cNvSpPr txBox="1">
          <a:spLocks noChangeArrowheads="1"/>
        </cdr:cNvSpPr>
      </cdr:nvSpPr>
      <cdr:spPr>
        <a:xfrm>
          <a:off x="4257675" y="302895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89.5</a:t>
          </a:r>
        </a:p>
      </cdr:txBody>
    </cdr:sp>
  </cdr:relSizeAnchor>
  <cdr:relSizeAnchor xmlns:cdr="http://schemas.openxmlformats.org/drawingml/2006/chartDrawing">
    <cdr:from>
      <cdr:x>0.2635</cdr:x>
      <cdr:y>0.417</cdr:y>
    </cdr:from>
    <cdr:to>
      <cdr:x>0.2995</cdr:x>
      <cdr:y>0.4495</cdr:y>
    </cdr:to>
    <cdr:sp>
      <cdr:nvSpPr>
        <cdr:cNvPr id="3" name="Text 3"/>
        <cdr:cNvSpPr txBox="1">
          <a:spLocks noChangeArrowheads="1"/>
        </cdr:cNvSpPr>
      </cdr:nvSpPr>
      <cdr:spPr>
        <a:xfrm>
          <a:off x="1876425" y="207645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85.0</a:t>
          </a:r>
        </a:p>
      </cdr:txBody>
    </cdr:sp>
  </cdr:relSizeAnchor>
  <cdr:relSizeAnchor xmlns:cdr="http://schemas.openxmlformats.org/drawingml/2006/chartDrawing">
    <cdr:from>
      <cdr:x>0.2795</cdr:x>
      <cdr:y>0.57825</cdr:y>
    </cdr:from>
    <cdr:to>
      <cdr:x>0.3155</cdr:x>
      <cdr:y>0.61075</cdr:y>
    </cdr:to>
    <cdr:sp>
      <cdr:nvSpPr>
        <cdr:cNvPr id="4" name="Text 4"/>
        <cdr:cNvSpPr txBox="1">
          <a:spLocks noChangeArrowheads="1"/>
        </cdr:cNvSpPr>
      </cdr:nvSpPr>
      <cdr:spPr>
        <a:xfrm>
          <a:off x="1990725" y="2886075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77.8</a:t>
          </a:r>
        </a:p>
      </cdr:txBody>
    </cdr:sp>
  </cdr:relSizeAnchor>
  <cdr:relSizeAnchor xmlns:cdr="http://schemas.openxmlformats.org/drawingml/2006/chartDrawing">
    <cdr:from>
      <cdr:x>0.41075</cdr:x>
      <cdr:y>0.3595</cdr:y>
    </cdr:from>
    <cdr:to>
      <cdr:x>0.44675</cdr:x>
      <cdr:y>0.392</cdr:y>
    </cdr:to>
    <cdr:sp>
      <cdr:nvSpPr>
        <cdr:cNvPr id="5" name="Text 5"/>
        <cdr:cNvSpPr txBox="1">
          <a:spLocks noChangeArrowheads="1"/>
        </cdr:cNvSpPr>
      </cdr:nvSpPr>
      <cdr:spPr>
        <a:xfrm>
          <a:off x="2933700" y="179070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67.0</a:t>
          </a:r>
        </a:p>
      </cdr:txBody>
    </cdr:sp>
  </cdr:relSizeAnchor>
  <cdr:relSizeAnchor xmlns:cdr="http://schemas.openxmlformats.org/drawingml/2006/chartDrawing">
    <cdr:from>
      <cdr:x>0.402</cdr:x>
      <cdr:y>0.61725</cdr:y>
    </cdr:from>
    <cdr:to>
      <cdr:x>0.438</cdr:x>
      <cdr:y>0.64975</cdr:y>
    </cdr:to>
    <cdr:sp>
      <cdr:nvSpPr>
        <cdr:cNvPr id="6" name="Text 6"/>
        <cdr:cNvSpPr txBox="1">
          <a:spLocks noChangeArrowheads="1"/>
        </cdr:cNvSpPr>
      </cdr:nvSpPr>
      <cdr:spPr>
        <a:xfrm>
          <a:off x="2867025" y="308610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68.5</a:t>
          </a:r>
        </a:p>
      </cdr:txBody>
    </cdr:sp>
  </cdr:relSizeAnchor>
  <cdr:relSizeAnchor xmlns:cdr="http://schemas.openxmlformats.org/drawingml/2006/chartDrawing">
    <cdr:from>
      <cdr:x>0.458</cdr:x>
      <cdr:y>0.61725</cdr:y>
    </cdr:from>
    <cdr:to>
      <cdr:x>0.494</cdr:x>
      <cdr:y>0.64975</cdr:y>
    </cdr:to>
    <cdr:sp>
      <cdr:nvSpPr>
        <cdr:cNvPr id="7" name="Text 7"/>
        <cdr:cNvSpPr txBox="1">
          <a:spLocks noChangeArrowheads="1"/>
        </cdr:cNvSpPr>
      </cdr:nvSpPr>
      <cdr:spPr>
        <a:xfrm>
          <a:off x="3267075" y="308610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64.8</a:t>
          </a:r>
        </a:p>
      </cdr:txBody>
    </cdr:sp>
  </cdr:relSizeAnchor>
  <cdr:relSizeAnchor xmlns:cdr="http://schemas.openxmlformats.org/drawingml/2006/chartDrawing">
    <cdr:from>
      <cdr:x>0.34525</cdr:x>
      <cdr:y>0.607</cdr:y>
    </cdr:from>
    <cdr:to>
      <cdr:x>0.38125</cdr:x>
      <cdr:y>0.6395</cdr:y>
    </cdr:to>
    <cdr:sp>
      <cdr:nvSpPr>
        <cdr:cNvPr id="8" name="Text 8"/>
        <cdr:cNvSpPr txBox="1">
          <a:spLocks noChangeArrowheads="1"/>
        </cdr:cNvSpPr>
      </cdr:nvSpPr>
      <cdr:spPr>
        <a:xfrm>
          <a:off x="2466975" y="302895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65.0</a:t>
          </a:r>
        </a:p>
      </cdr:txBody>
    </cdr:sp>
  </cdr:relSizeAnchor>
  <cdr:relSizeAnchor xmlns:cdr="http://schemas.openxmlformats.org/drawingml/2006/chartDrawing">
    <cdr:from>
      <cdr:x>0.53075</cdr:x>
      <cdr:y>0.16675</cdr:y>
    </cdr:from>
    <cdr:to>
      <cdr:x>0.56675</cdr:x>
      <cdr:y>0.19925</cdr:y>
    </cdr:to>
    <cdr:sp>
      <cdr:nvSpPr>
        <cdr:cNvPr id="9" name="Text 9"/>
        <cdr:cNvSpPr txBox="1">
          <a:spLocks noChangeArrowheads="1"/>
        </cdr:cNvSpPr>
      </cdr:nvSpPr>
      <cdr:spPr>
        <a:xfrm>
          <a:off x="3790950" y="828675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85.3</a:t>
          </a:r>
        </a:p>
      </cdr:txBody>
    </cdr:sp>
  </cdr:relSizeAnchor>
  <cdr:relSizeAnchor xmlns:cdr="http://schemas.openxmlformats.org/drawingml/2006/chartDrawing">
    <cdr:from>
      <cdr:x>0.402</cdr:x>
      <cdr:y>0.23025</cdr:y>
    </cdr:from>
    <cdr:to>
      <cdr:x>0.438</cdr:x>
      <cdr:y>0.26275</cdr:y>
    </cdr:to>
    <cdr:sp>
      <cdr:nvSpPr>
        <cdr:cNvPr id="10" name="Text 10"/>
        <cdr:cNvSpPr txBox="1">
          <a:spLocks noChangeArrowheads="1"/>
        </cdr:cNvSpPr>
      </cdr:nvSpPr>
      <cdr:spPr>
        <a:xfrm>
          <a:off x="2867025" y="1143000"/>
          <a:ext cx="2571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Helv"/>
              <a:ea typeface="Helv"/>
              <a:cs typeface="Helv"/>
            </a:rPr>
            <a:t>58.3</a:t>
          </a:r>
        </a:p>
      </cdr:txBody>
    </cdr:sp>
  </cdr:relSizeAnchor>
  <cdr:relSizeAnchor xmlns:cdr="http://schemas.openxmlformats.org/drawingml/2006/chartDrawing">
    <cdr:from>
      <cdr:x>0</cdr:x>
      <cdr:y>0.93875</cdr:y>
    </cdr:from>
    <cdr:to>
      <cdr:x>0.50075</cdr:x>
      <cdr:y>0.9825</cdr:y>
    </cdr:to>
    <cdr:sp>
      <cdr:nvSpPr>
        <cdr:cNvPr id="11" name="Text 11"/>
        <cdr:cNvSpPr txBox="1">
          <a:spLocks noChangeArrowheads="1"/>
        </cdr:cNvSpPr>
      </cdr:nvSpPr>
      <cdr:spPr>
        <a:xfrm>
          <a:off x="0" y="4686300"/>
          <a:ext cx="3581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The World Bank,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World Development Indicators 1997</a:t>
          </a:r>
        </a:p>
      </cdr:txBody>
    </cdr:sp>
  </cdr:relSizeAnchor>
  <cdr:relSizeAnchor xmlns:cdr="http://schemas.openxmlformats.org/drawingml/2006/chartDrawing">
    <cdr:from>
      <cdr:x>0.6365</cdr:x>
      <cdr:y>0.9375</cdr:y>
    </cdr:from>
    <cdr:to>
      <cdr:x>0.9535</cdr:x>
      <cdr:y>0.9775</cdr:y>
    </cdr:to>
    <cdr:sp>
      <cdr:nvSpPr>
        <cdr:cNvPr id="12" name="Text 12"/>
        <cdr:cNvSpPr txBox="1">
          <a:spLocks noChangeArrowheads="1"/>
        </cdr:cNvSpPr>
      </cdr:nvSpPr>
      <cdr:spPr>
        <a:xfrm>
          <a:off x="4552950" y="4686300"/>
          <a:ext cx="2266950" cy="2000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1995 Global Output:  $27,820,388 billion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0.28525</cdr:x>
      <cdr:y>0.56175</cdr:y>
    </cdr:from>
    <cdr:to>
      <cdr:x>0.32075</cdr:x>
      <cdr:y>0.61425</cdr:y>
    </cdr:to>
    <cdr:sp>
      <cdr:nvSpPr>
        <cdr:cNvPr id="1" name="Text 1"/>
        <cdr:cNvSpPr txBox="1">
          <a:spLocks noChangeArrowheads="1"/>
        </cdr:cNvSpPr>
      </cdr:nvSpPr>
      <cdr:spPr>
        <a:xfrm>
          <a:off x="2057400" y="2343150"/>
          <a:ext cx="257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A.</a:t>
          </a:r>
        </a:p>
      </cdr:txBody>
    </cdr:sp>
  </cdr:relSizeAnchor>
  <cdr:relSizeAnchor xmlns:cdr="http://schemas.openxmlformats.org/drawingml/2006/chartDrawing">
    <cdr:from>
      <cdr:x>0.2655</cdr:x>
      <cdr:y>0.2315</cdr:y>
    </cdr:from>
    <cdr:to>
      <cdr:x>0.301</cdr:x>
      <cdr:y>0.284</cdr:y>
    </cdr:to>
    <cdr:sp>
      <cdr:nvSpPr>
        <cdr:cNvPr id="2" name="Text 2"/>
        <cdr:cNvSpPr txBox="1">
          <a:spLocks noChangeArrowheads="1"/>
        </cdr:cNvSpPr>
      </cdr:nvSpPr>
      <cdr:spPr>
        <a:xfrm>
          <a:off x="1914525" y="962025"/>
          <a:ext cx="257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B.</a:t>
          </a:r>
        </a:p>
      </cdr:txBody>
    </cdr:sp>
  </cdr:relSizeAnchor>
  <cdr:relSizeAnchor xmlns:cdr="http://schemas.openxmlformats.org/drawingml/2006/chartDrawing">
    <cdr:from>
      <cdr:x>0.47875</cdr:x>
      <cdr:y>0.543</cdr:y>
    </cdr:from>
    <cdr:to>
      <cdr:x>0.51425</cdr:x>
      <cdr:y>0.5955</cdr:y>
    </cdr:to>
    <cdr:sp>
      <cdr:nvSpPr>
        <cdr:cNvPr id="3" name="Text 3"/>
        <cdr:cNvSpPr txBox="1">
          <a:spLocks noChangeArrowheads="1"/>
        </cdr:cNvSpPr>
      </cdr:nvSpPr>
      <cdr:spPr>
        <a:xfrm>
          <a:off x="3457575" y="2257425"/>
          <a:ext cx="257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C.</a:t>
          </a:r>
        </a:p>
      </cdr:txBody>
    </cdr:sp>
  </cdr:relSizeAnchor>
  <cdr:relSizeAnchor xmlns:cdr="http://schemas.openxmlformats.org/drawingml/2006/chartDrawing">
    <cdr:from>
      <cdr:x>0.492</cdr:x>
      <cdr:y>0.7575</cdr:y>
    </cdr:from>
    <cdr:to>
      <cdr:x>0.5275</cdr:x>
      <cdr:y>0.81</cdr:y>
    </cdr:to>
    <cdr:sp>
      <cdr:nvSpPr>
        <cdr:cNvPr id="4" name="Text 4"/>
        <cdr:cNvSpPr txBox="1">
          <a:spLocks noChangeArrowheads="1"/>
        </cdr:cNvSpPr>
      </cdr:nvSpPr>
      <cdr:spPr>
        <a:xfrm>
          <a:off x="3552825" y="3152775"/>
          <a:ext cx="257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D.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0.956</cdr:y>
    </cdr:from>
    <cdr:to>
      <cdr:x>0.28575</cdr:x>
      <cdr:y>0.96425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5543550"/>
          <a:ext cx="15621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Adapted from Baruch Fischoff, et.al.,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Acceptable Risk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(Cambridge:  Cambridge U. Press, 1981)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0.17275</cdr:y>
    </cdr:from>
    <cdr:to>
      <cdr:x>0.42875</cdr:x>
      <cdr:y>0.2415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809625"/>
          <a:ext cx="2533650" cy="3238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1995 PPP GDP Per Capita in $U.S. Hundreds
Country Composite Risk Index:  0=Least</a:t>
          </a:r>
        </a:p>
      </cdr:txBody>
    </cdr:sp>
  </cdr:relSizeAnchor>
  <cdr:relSizeAnchor xmlns:cdr="http://schemas.openxmlformats.org/drawingml/2006/chartDrawing">
    <cdr:from>
      <cdr:x>0.022</cdr:x>
      <cdr:y>0.9245</cdr:y>
    </cdr:from>
    <cdr:to>
      <cdr:x>0.48375</cdr:x>
      <cdr:y>0.963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4352925"/>
          <a:ext cx="3381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World Development Report 1997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, The World Bank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59</xdr:row>
      <xdr:rowOff>28575</xdr:rowOff>
    </xdr:from>
    <xdr:to>
      <xdr:col>10</xdr:col>
      <xdr:colOff>342900</xdr:colOff>
      <xdr:row>84</xdr:row>
      <xdr:rowOff>28575</xdr:rowOff>
    </xdr:to>
    <xdr:graphicFrame>
      <xdr:nvGraphicFramePr>
        <xdr:cNvPr id="1" name="Chart 1"/>
        <xdr:cNvGraphicFramePr/>
      </xdr:nvGraphicFramePr>
      <xdr:xfrm>
        <a:off x="676275" y="10487025"/>
        <a:ext cx="71532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444</xdr:row>
      <xdr:rowOff>9525</xdr:rowOff>
    </xdr:from>
    <xdr:to>
      <xdr:col>10</xdr:col>
      <xdr:colOff>390525</xdr:colOff>
      <xdr:row>459</xdr:row>
      <xdr:rowOff>85725</xdr:rowOff>
    </xdr:to>
    <xdr:graphicFrame>
      <xdr:nvGraphicFramePr>
        <xdr:cNvPr id="2" name="Chart 9"/>
        <xdr:cNvGraphicFramePr/>
      </xdr:nvGraphicFramePr>
      <xdr:xfrm>
        <a:off x="847725" y="75047475"/>
        <a:ext cx="70294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480</xdr:row>
      <xdr:rowOff>28575</xdr:rowOff>
    </xdr:from>
    <xdr:to>
      <xdr:col>10</xdr:col>
      <xdr:colOff>666750</xdr:colOff>
      <xdr:row>501</xdr:row>
      <xdr:rowOff>0</xdr:rowOff>
    </xdr:to>
    <xdr:graphicFrame>
      <xdr:nvGraphicFramePr>
        <xdr:cNvPr id="3" name="Chart 10"/>
        <xdr:cNvGraphicFramePr/>
      </xdr:nvGraphicFramePr>
      <xdr:xfrm>
        <a:off x="914400" y="81638775"/>
        <a:ext cx="723900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539</xdr:row>
      <xdr:rowOff>28575</xdr:rowOff>
    </xdr:from>
    <xdr:to>
      <xdr:col>10</xdr:col>
      <xdr:colOff>133350</xdr:colOff>
      <xdr:row>568</xdr:row>
      <xdr:rowOff>28575</xdr:rowOff>
    </xdr:to>
    <xdr:graphicFrame>
      <xdr:nvGraphicFramePr>
        <xdr:cNvPr id="4" name="Chart 14"/>
        <xdr:cNvGraphicFramePr/>
      </xdr:nvGraphicFramePr>
      <xdr:xfrm>
        <a:off x="838200" y="92497275"/>
        <a:ext cx="6781800" cy="580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286</xdr:row>
      <xdr:rowOff>9525</xdr:rowOff>
    </xdr:from>
    <xdr:to>
      <xdr:col>9</xdr:col>
      <xdr:colOff>723900</xdr:colOff>
      <xdr:row>305</xdr:row>
      <xdr:rowOff>95250</xdr:rowOff>
    </xdr:to>
    <xdr:graphicFrame>
      <xdr:nvGraphicFramePr>
        <xdr:cNvPr id="5" name="Chart 15"/>
        <xdr:cNvGraphicFramePr/>
      </xdr:nvGraphicFramePr>
      <xdr:xfrm>
        <a:off x="647700" y="46834425"/>
        <a:ext cx="68294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286</xdr:row>
      <xdr:rowOff>28575</xdr:rowOff>
    </xdr:from>
    <xdr:to>
      <xdr:col>10</xdr:col>
      <xdr:colOff>542925</xdr:colOff>
      <xdr:row>308</xdr:row>
      <xdr:rowOff>95250</xdr:rowOff>
    </xdr:to>
    <xdr:graphicFrame>
      <xdr:nvGraphicFramePr>
        <xdr:cNvPr id="6" name="Chart 16"/>
        <xdr:cNvGraphicFramePr/>
      </xdr:nvGraphicFramePr>
      <xdr:xfrm>
        <a:off x="638175" y="46853475"/>
        <a:ext cx="7391400" cy="3838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</xdr:colOff>
      <xdr:row>339</xdr:row>
      <xdr:rowOff>28575</xdr:rowOff>
    </xdr:from>
    <xdr:to>
      <xdr:col>10</xdr:col>
      <xdr:colOff>295275</xdr:colOff>
      <xdr:row>358</xdr:row>
      <xdr:rowOff>123825</xdr:rowOff>
    </xdr:to>
    <xdr:graphicFrame>
      <xdr:nvGraphicFramePr>
        <xdr:cNvPr id="7" name="Chart 17"/>
        <xdr:cNvGraphicFramePr/>
      </xdr:nvGraphicFramePr>
      <xdr:xfrm>
        <a:off x="952500" y="56378475"/>
        <a:ext cx="6829425" cy="3352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87</xdr:row>
      <xdr:rowOff>38100</xdr:rowOff>
    </xdr:from>
    <xdr:to>
      <xdr:col>10</xdr:col>
      <xdr:colOff>476250</xdr:colOff>
      <xdr:row>122</xdr:row>
      <xdr:rowOff>85725</xdr:rowOff>
    </xdr:to>
    <xdr:graphicFrame>
      <xdr:nvGraphicFramePr>
        <xdr:cNvPr id="8" name="Chart 26"/>
        <xdr:cNvGraphicFramePr/>
      </xdr:nvGraphicFramePr>
      <xdr:xfrm>
        <a:off x="638175" y="16040100"/>
        <a:ext cx="7324725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rageRisk%20Graph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6">
          <cell r="B6" t="str">
            <v>Tornado</v>
          </cell>
          <cell r="C6">
            <v>9.44</v>
          </cell>
          <cell r="D6">
            <v>1</v>
          </cell>
        </row>
        <row r="7">
          <cell r="B7" t="str">
            <v>Smallpox vaccination</v>
          </cell>
          <cell r="C7">
            <v>5.56</v>
          </cell>
          <cell r="D7">
            <v>1</v>
          </cell>
        </row>
        <row r="8">
          <cell r="B8" t="str">
            <v>Pregnancy</v>
          </cell>
          <cell r="C8">
            <v>5.56</v>
          </cell>
          <cell r="D8">
            <v>1</v>
          </cell>
        </row>
        <row r="9">
          <cell r="B9" t="str">
            <v>Flood</v>
          </cell>
          <cell r="C9">
            <v>2.38</v>
          </cell>
          <cell r="D9">
            <v>1</v>
          </cell>
        </row>
        <row r="10">
          <cell r="B10" t="str">
            <v>Motor vehicle accidents</v>
          </cell>
          <cell r="C10">
            <v>1</v>
          </cell>
          <cell r="D10">
            <v>1</v>
          </cell>
        </row>
        <row r="11">
          <cell r="B11" t="str">
            <v>Al accidents</v>
          </cell>
          <cell r="C11">
            <v>0.9</v>
          </cell>
          <cell r="D11">
            <v>1</v>
          </cell>
        </row>
        <row r="12">
          <cell r="B12" t="str">
            <v>Stomach disorders</v>
          </cell>
          <cell r="C12">
            <v>0.8</v>
          </cell>
          <cell r="D12">
            <v>1</v>
          </cell>
        </row>
        <row r="13">
          <cell r="B13" t="str">
            <v>Electrocution</v>
          </cell>
          <cell r="C13">
            <v>0.75</v>
          </cell>
          <cell r="D13">
            <v>1</v>
          </cell>
        </row>
        <row r="14">
          <cell r="B14" t="str">
            <v>Asthma</v>
          </cell>
          <cell r="C14">
            <v>0.36</v>
          </cell>
          <cell r="D14">
            <v>1</v>
          </cell>
        </row>
        <row r="15">
          <cell r="B15" t="str">
            <v>Stroke</v>
          </cell>
          <cell r="C15">
            <v>0.25</v>
          </cell>
          <cell r="D15">
            <v>1</v>
          </cell>
        </row>
        <row r="16">
          <cell r="B16" t="str">
            <v>Homicide</v>
          </cell>
          <cell r="C16">
            <v>0.25</v>
          </cell>
          <cell r="D16">
            <v>1</v>
          </cell>
        </row>
        <row r="17">
          <cell r="B17" t="str">
            <v>All cancer</v>
          </cell>
          <cell r="C17">
            <v>0.16</v>
          </cell>
          <cell r="D17">
            <v>1</v>
          </cell>
        </row>
        <row r="18">
          <cell r="B18" t="str">
            <v>TB</v>
          </cell>
          <cell r="C18">
            <v>0.13</v>
          </cell>
          <cell r="D18">
            <v>1</v>
          </cell>
        </row>
        <row r="19">
          <cell r="B19" t="str">
            <v>All disease</v>
          </cell>
          <cell r="C19">
            <v>0.08</v>
          </cell>
          <cell r="D19">
            <v>1</v>
          </cell>
        </row>
        <row r="20">
          <cell r="B20" t="str">
            <v>Diabetes</v>
          </cell>
          <cell r="C20">
            <v>0.07</v>
          </cell>
          <cell r="D20">
            <v>1</v>
          </cell>
        </row>
        <row r="21">
          <cell r="B21" t="str">
            <v>Heart Disease</v>
          </cell>
          <cell r="C21">
            <v>0.06</v>
          </cell>
          <cell r="D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48"/>
  <sheetViews>
    <sheetView tabSelected="1" workbookViewId="0" topLeftCell="A1">
      <selection activeCell="B4" sqref="B4"/>
    </sheetView>
  </sheetViews>
  <sheetFormatPr defaultColWidth="11.421875" defaultRowHeight="12"/>
  <cols>
    <col min="1" max="1" width="4.140625" style="1" customWidth="1"/>
    <col min="2" max="2" width="5.421875" style="1" customWidth="1"/>
    <col min="3" max="3" width="4.57421875" style="1" customWidth="1"/>
    <col min="4" max="4" width="17.140625" style="1" customWidth="1"/>
    <col min="5" max="5" width="16.421875" style="1" customWidth="1"/>
    <col min="6" max="6" width="13.00390625" style="1" customWidth="1"/>
    <col min="7" max="7" width="13.421875" style="1" customWidth="1"/>
    <col min="8" max="9" width="13.57421875" style="1" customWidth="1"/>
    <col min="10" max="11" width="11.00390625" style="1" customWidth="1"/>
    <col min="12" max="14" width="4.140625" style="1" customWidth="1"/>
    <col min="15" max="15" width="5.00390625" style="1" customWidth="1"/>
    <col min="16" max="16" width="6.140625" style="1" customWidth="1"/>
    <col min="17" max="19" width="5.8515625" style="1" customWidth="1"/>
    <col min="20" max="23" width="7.00390625" style="1" customWidth="1"/>
    <col min="24" max="24" width="9.00390625" style="42" customWidth="1"/>
    <col min="25" max="26" width="7.00390625" style="1" customWidth="1"/>
    <col min="27" max="27" width="5.8515625" style="1" customWidth="1"/>
    <col min="28" max="28" width="11.00390625" style="1" customWidth="1"/>
    <col min="29" max="29" width="20.8515625" style="1" customWidth="1"/>
    <col min="30" max="30" width="11.8515625" style="1" customWidth="1"/>
    <col min="31" max="31" width="12.140625" style="1" customWidth="1"/>
    <col min="32" max="32" width="11.8515625" style="1" customWidth="1"/>
    <col min="33" max="16384" width="11.00390625" style="1" customWidth="1"/>
  </cols>
  <sheetData>
    <row r="1" ht="15" thickBot="1"/>
    <row r="2" spans="5:9" ht="16.5" customHeight="1" thickBot="1">
      <c r="E2" s="5"/>
      <c r="F2" s="6"/>
      <c r="G2" s="7" t="s">
        <v>71</v>
      </c>
      <c r="H2" s="6"/>
      <c r="I2" s="8"/>
    </row>
    <row r="3" spans="3:26" ht="15.75" customHeight="1">
      <c r="C3" s="10" t="s">
        <v>53</v>
      </c>
      <c r="K3" s="3" t="s">
        <v>54</v>
      </c>
      <c r="Y3" s="2"/>
      <c r="Z3" s="2"/>
    </row>
    <row r="4" spans="3:26" ht="13.5">
      <c r="C4" s="1" t="s">
        <v>72</v>
      </c>
      <c r="Y4" s="46"/>
      <c r="Z4" s="46"/>
    </row>
    <row r="5" spans="3:26" ht="13.5">
      <c r="C5" s="1" t="s">
        <v>73</v>
      </c>
      <c r="Y5" s="46"/>
      <c r="Z5" s="46"/>
    </row>
    <row r="6" spans="3:26" ht="13.5">
      <c r="C6" s="1" t="s">
        <v>74</v>
      </c>
      <c r="Y6" s="46"/>
      <c r="Z6" s="46"/>
    </row>
    <row r="7" spans="3:26" ht="13.5">
      <c r="C7" s="1" t="s">
        <v>75</v>
      </c>
      <c r="Y7" s="46"/>
      <c r="Z7" s="46"/>
    </row>
    <row r="8" spans="3:26" ht="13.5">
      <c r="C8" s="1" t="s">
        <v>52</v>
      </c>
      <c r="Y8" s="46"/>
      <c r="Z8" s="46"/>
    </row>
    <row r="9" spans="25:26" ht="13.5">
      <c r="Y9" s="46"/>
      <c r="Z9" s="46"/>
    </row>
    <row r="10" spans="3:26" ht="13.5">
      <c r="C10" s="1" t="s">
        <v>213</v>
      </c>
      <c r="Y10" s="46"/>
      <c r="Z10" s="46"/>
    </row>
    <row r="11" spans="3:26" ht="13.5">
      <c r="C11" s="1" t="s">
        <v>253</v>
      </c>
      <c r="Y11" s="46"/>
      <c r="Z11" s="46"/>
    </row>
    <row r="12" spans="3:26" ht="16.5" customHeight="1">
      <c r="C12" s="1" t="s">
        <v>254</v>
      </c>
      <c r="Y12" s="46"/>
      <c r="Z12" s="46"/>
    </row>
    <row r="13" spans="3:26" ht="13.5">
      <c r="C13" s="1" t="s">
        <v>255</v>
      </c>
      <c r="Y13" s="46"/>
      <c r="Z13" s="46"/>
    </row>
    <row r="14" spans="3:26" ht="13.5">
      <c r="C14" s="1" t="s">
        <v>256</v>
      </c>
      <c r="Y14" s="46"/>
      <c r="Z14" s="46"/>
    </row>
    <row r="15" spans="3:26" ht="13.5">
      <c r="C15" s="1" t="s">
        <v>257</v>
      </c>
      <c r="Y15" s="46"/>
      <c r="Z15" s="46"/>
    </row>
    <row r="16" spans="3:26" ht="13.5">
      <c r="C16" s="1" t="s">
        <v>258</v>
      </c>
      <c r="Y16" s="46"/>
      <c r="Z16" s="46"/>
    </row>
    <row r="17" spans="3:26" ht="13.5">
      <c r="C17" s="1" t="s">
        <v>259</v>
      </c>
      <c r="Y17" s="46"/>
      <c r="Z17" s="46"/>
    </row>
    <row r="18" spans="3:26" ht="13.5">
      <c r="C18" s="1" t="s">
        <v>293</v>
      </c>
      <c r="Y18" s="46"/>
      <c r="Z18" s="46"/>
    </row>
    <row r="19" spans="3:26" ht="13.5">
      <c r="C19" s="1" t="s">
        <v>164</v>
      </c>
      <c r="Y19" s="46"/>
      <c r="Z19" s="46"/>
    </row>
    <row r="20" spans="3:26" ht="13.5">
      <c r="C20" s="1" t="s">
        <v>165</v>
      </c>
      <c r="Y20" s="46"/>
      <c r="Z20" s="46"/>
    </row>
    <row r="21" spans="3:26" ht="13.5">
      <c r="C21" s="1" t="s">
        <v>168</v>
      </c>
      <c r="Y21" s="46"/>
      <c r="Z21" s="46"/>
    </row>
    <row r="22" spans="3:26" ht="13.5">
      <c r="C22" s="1" t="s">
        <v>274</v>
      </c>
      <c r="Y22" s="46"/>
      <c r="Z22" s="46"/>
    </row>
    <row r="23" spans="3:31" ht="13.5">
      <c r="C23" s="1" t="s">
        <v>276</v>
      </c>
      <c r="Y23" s="46"/>
      <c r="Z23" s="46"/>
      <c r="AE23"/>
    </row>
    <row r="24" spans="3:26" ht="13.5">
      <c r="C24" s="1" t="s">
        <v>278</v>
      </c>
      <c r="Y24" s="46"/>
      <c r="Z24" s="46"/>
    </row>
    <row r="25" spans="3:26" ht="16.5" customHeight="1">
      <c r="C25" s="1" t="s">
        <v>198</v>
      </c>
      <c r="Y25" s="46"/>
      <c r="Z25" s="46"/>
    </row>
    <row r="26" spans="3:26" ht="13.5">
      <c r="C26" s="1" t="s">
        <v>200</v>
      </c>
      <c r="Y26" s="46"/>
      <c r="Z26" s="46"/>
    </row>
    <row r="27" spans="3:26" ht="13.5">
      <c r="C27" s="1" t="s">
        <v>202</v>
      </c>
      <c r="Y27" s="46"/>
      <c r="Z27" s="46"/>
    </row>
    <row r="28" spans="3:26" ht="13.5">
      <c r="C28" s="1" t="s">
        <v>204</v>
      </c>
      <c r="Y28" s="46"/>
      <c r="Z28" s="46"/>
    </row>
    <row r="29" spans="3:26" ht="13.5">
      <c r="C29" s="1" t="s">
        <v>133</v>
      </c>
      <c r="Y29" s="46"/>
      <c r="Z29" s="46"/>
    </row>
    <row r="30" spans="3:26" ht="13.5">
      <c r="C30" s="1" t="s">
        <v>135</v>
      </c>
      <c r="Y30" s="46"/>
      <c r="Z30" s="46"/>
    </row>
    <row r="31" spans="3:26" ht="13.5">
      <c r="C31" s="1" t="s">
        <v>137</v>
      </c>
      <c r="Y31" s="46"/>
      <c r="Z31" s="46"/>
    </row>
    <row r="32" spans="3:26" ht="13.5">
      <c r="C32" s="1" t="s">
        <v>139</v>
      </c>
      <c r="Y32" s="46"/>
      <c r="Z32" s="46"/>
    </row>
    <row r="33" spans="25:26" ht="13.5">
      <c r="Y33" s="46"/>
      <c r="Z33" s="46"/>
    </row>
    <row r="34" spans="7:26" ht="15" thickBot="1">
      <c r="G34" s="2" t="s">
        <v>140</v>
      </c>
      <c r="Y34" s="46"/>
      <c r="Z34" s="46"/>
    </row>
    <row r="35" spans="4:26" ht="15" thickBot="1">
      <c r="D35" s="65"/>
      <c r="E35" s="104"/>
      <c r="F35" s="105"/>
      <c r="G35" s="106" t="s">
        <v>9</v>
      </c>
      <c r="H35" s="105"/>
      <c r="I35" s="107"/>
      <c r="J35" s="65"/>
      <c r="K35" s="65"/>
      <c r="Y35" s="46"/>
      <c r="Z35" s="46"/>
    </row>
    <row r="36" spans="25:26" ht="15" thickBot="1">
      <c r="Y36" s="46"/>
      <c r="Z36" s="46"/>
    </row>
    <row r="37" spans="6:26" ht="13.5">
      <c r="F37" s="27"/>
      <c r="G37" s="18" t="s">
        <v>166</v>
      </c>
      <c r="H37" s="18" t="s">
        <v>166</v>
      </c>
      <c r="I37" s="18" t="s">
        <v>166</v>
      </c>
      <c r="J37"/>
      <c r="Y37" s="46"/>
      <c r="Z37" s="46"/>
    </row>
    <row r="38" spans="6:26" ht="15" thickBot="1">
      <c r="F38" s="28" t="s">
        <v>270</v>
      </c>
      <c r="G38" s="28" t="s">
        <v>272</v>
      </c>
      <c r="H38" s="28" t="s">
        <v>273</v>
      </c>
      <c r="I38" s="28" t="s">
        <v>10</v>
      </c>
      <c r="J38"/>
      <c r="Y38" s="46"/>
      <c r="Z38" s="46"/>
    </row>
    <row r="39" spans="4:26" ht="13.5">
      <c r="D39" s="10"/>
      <c r="E39" s="25" t="s">
        <v>11</v>
      </c>
      <c r="F39" s="37">
        <v>8828092</v>
      </c>
      <c r="G39" s="32">
        <v>85.5</v>
      </c>
      <c r="H39" s="32">
        <v>81.5</v>
      </c>
      <c r="I39" s="29">
        <v>19950</v>
      </c>
      <c r="J39"/>
      <c r="Y39" s="46"/>
      <c r="Z39" s="46"/>
    </row>
    <row r="40" spans="4:26" ht="13.5">
      <c r="D40" s="10"/>
      <c r="E40" s="25" t="s">
        <v>12</v>
      </c>
      <c r="F40" s="38">
        <v>5108540</v>
      </c>
      <c r="G40" s="33">
        <v>89.5</v>
      </c>
      <c r="H40" s="33">
        <v>84.5</v>
      </c>
      <c r="I40" s="30">
        <v>22110</v>
      </c>
      <c r="J40"/>
      <c r="Y40" s="46"/>
      <c r="Z40" s="46"/>
    </row>
    <row r="41" spans="4:26" ht="13.5">
      <c r="D41" s="10"/>
      <c r="E41" s="25" t="s">
        <v>277</v>
      </c>
      <c r="F41" s="30">
        <v>619087</v>
      </c>
      <c r="G41" s="33">
        <v>64.75</v>
      </c>
      <c r="H41" s="33">
        <v>56.5</v>
      </c>
      <c r="I41" s="30">
        <v>4480</v>
      </c>
      <c r="J41"/>
      <c r="Y41" s="46"/>
      <c r="Z41" s="46"/>
    </row>
    <row r="42" spans="4:26" ht="13.5">
      <c r="D42" s="10"/>
      <c r="E42" s="25" t="s">
        <v>197</v>
      </c>
      <c r="F42" s="30">
        <v>1061724</v>
      </c>
      <c r="G42" s="33">
        <v>68.5</v>
      </c>
      <c r="H42" s="33">
        <v>55.5</v>
      </c>
      <c r="I42" s="30">
        <v>5320</v>
      </c>
      <c r="J42"/>
      <c r="Y42" s="46"/>
      <c r="Z42" s="46"/>
    </row>
    <row r="43" spans="4:26" ht="13.5">
      <c r="D43" s="10"/>
      <c r="E43" s="25" t="s">
        <v>199</v>
      </c>
      <c r="F43" s="30">
        <v>624835</v>
      </c>
      <c r="G43" s="33">
        <v>65</v>
      </c>
      <c r="H43" s="33">
        <v>44</v>
      </c>
      <c r="I43" s="30">
        <v>2230</v>
      </c>
      <c r="J43"/>
      <c r="Y43" s="46"/>
      <c r="Z43" s="46"/>
    </row>
    <row r="44" spans="4:26" ht="13.5">
      <c r="D44" s="10"/>
      <c r="E44" s="25" t="s">
        <v>201</v>
      </c>
      <c r="F44" s="30">
        <v>1733147</v>
      </c>
      <c r="G44" s="33">
        <v>77.75</v>
      </c>
      <c r="H44" s="33">
        <v>66</v>
      </c>
      <c r="I44" s="30">
        <v>5230</v>
      </c>
      <c r="J44"/>
      <c r="Y44" s="46"/>
      <c r="Z44" s="46"/>
    </row>
    <row r="45" spans="4:34" ht="13.5">
      <c r="D45" s="10"/>
      <c r="E45" s="25" t="s">
        <v>203</v>
      </c>
      <c r="F45" s="30">
        <v>7770986</v>
      </c>
      <c r="G45" s="33">
        <v>85</v>
      </c>
      <c r="H45" s="33">
        <v>83</v>
      </c>
      <c r="I45" s="30">
        <v>21130</v>
      </c>
      <c r="J45"/>
      <c r="Y45" s="46"/>
      <c r="Z45" s="46"/>
      <c r="AB45"/>
      <c r="AC45"/>
      <c r="AD45"/>
      <c r="AE45"/>
      <c r="AF45"/>
      <c r="AG45"/>
      <c r="AH45"/>
    </row>
    <row r="46" spans="4:34" ht="13.5">
      <c r="D46" s="10"/>
      <c r="E46" s="25" t="s">
        <v>132</v>
      </c>
      <c r="F46" s="30">
        <v>1365961</v>
      </c>
      <c r="G46" s="33">
        <v>67</v>
      </c>
      <c r="H46" s="33">
        <v>58</v>
      </c>
      <c r="I46" s="30">
        <v>3870</v>
      </c>
      <c r="J46"/>
      <c r="Y46" s="46"/>
      <c r="Z46" s="46"/>
      <c r="AB46"/>
      <c r="AC46"/>
      <c r="AD46"/>
      <c r="AE46"/>
      <c r="AF46"/>
      <c r="AG46"/>
      <c r="AH46"/>
    </row>
    <row r="47" spans="4:34" ht="13.5">
      <c r="D47" s="10"/>
      <c r="E47" s="25" t="s">
        <v>134</v>
      </c>
      <c r="F47" s="30">
        <v>302164</v>
      </c>
      <c r="G47" s="33">
        <v>58.25</v>
      </c>
      <c r="H47" s="33">
        <v>51.25</v>
      </c>
      <c r="I47" s="30">
        <v>1175</v>
      </c>
      <c r="J47"/>
      <c r="Y47" s="46"/>
      <c r="Z47" s="46"/>
      <c r="AB47"/>
      <c r="AC47"/>
      <c r="AD47"/>
      <c r="AE47"/>
      <c r="AF47"/>
      <c r="AG47"/>
      <c r="AH47"/>
    </row>
    <row r="48" spans="4:34" ht="15" thickBot="1">
      <c r="D48" s="10"/>
      <c r="E48" s="25" t="s">
        <v>136</v>
      </c>
      <c r="F48" s="31">
        <v>405852</v>
      </c>
      <c r="G48" s="34">
        <v>85.25</v>
      </c>
      <c r="H48" s="34">
        <v>79.25</v>
      </c>
      <c r="I48" s="31">
        <v>17650</v>
      </c>
      <c r="J48"/>
      <c r="Y48" s="46"/>
      <c r="Z48" s="46"/>
      <c r="AB48"/>
      <c r="AC48"/>
      <c r="AD48"/>
      <c r="AE48"/>
      <c r="AF48"/>
      <c r="AG48"/>
      <c r="AH48"/>
    </row>
    <row r="49" spans="5:34" ht="15" thickBot="1">
      <c r="E49" s="26" t="s">
        <v>138</v>
      </c>
      <c r="F49" s="35">
        <f>SUM(F39:F48)</f>
        <v>27820388</v>
      </c>
      <c r="G49" s="36">
        <v>68.5</v>
      </c>
      <c r="H49" s="36">
        <v>56.5</v>
      </c>
      <c r="I49" s="35">
        <v>4360</v>
      </c>
      <c r="J49"/>
      <c r="Y49" s="46"/>
      <c r="Z49" s="46"/>
      <c r="AB49"/>
      <c r="AC49"/>
      <c r="AD49"/>
      <c r="AE49"/>
      <c r="AF49"/>
      <c r="AG49"/>
      <c r="AH49"/>
    </row>
    <row r="50" spans="6:35" ht="15.75" customHeight="1">
      <c r="F50" s="125" t="s">
        <v>205</v>
      </c>
      <c r="Y50" s="46"/>
      <c r="Z50" s="46"/>
      <c r="AB50"/>
      <c r="AC50"/>
      <c r="AD50"/>
      <c r="AE50"/>
      <c r="AF50"/>
      <c r="AG50"/>
      <c r="AH50"/>
      <c r="AI50"/>
    </row>
    <row r="51" spans="25:35" ht="13.5">
      <c r="Y51" s="46"/>
      <c r="Z51" s="46"/>
      <c r="AB51"/>
      <c r="AC51"/>
      <c r="AD51"/>
      <c r="AE51"/>
      <c r="AF51"/>
      <c r="AG51"/>
      <c r="AH51"/>
      <c r="AI51"/>
    </row>
    <row r="52" spans="25:35" ht="13.5">
      <c r="Y52" s="46"/>
      <c r="Z52" s="46"/>
      <c r="AB52"/>
      <c r="AC52"/>
      <c r="AD52"/>
      <c r="AE52"/>
      <c r="AF52"/>
      <c r="AG52"/>
      <c r="AH52"/>
      <c r="AI52"/>
    </row>
    <row r="53" spans="25:35" ht="13.5">
      <c r="Y53" s="46"/>
      <c r="Z53" s="46"/>
      <c r="AB53"/>
      <c r="AC53"/>
      <c r="AD53"/>
      <c r="AE53"/>
      <c r="AF53"/>
      <c r="AG53"/>
      <c r="AH53"/>
      <c r="AI53"/>
    </row>
    <row r="54" spans="25:35" ht="13.5">
      <c r="Y54" s="46"/>
      <c r="Z54" s="46"/>
      <c r="AB54"/>
      <c r="AC54"/>
      <c r="AD54"/>
      <c r="AE54"/>
      <c r="AF54"/>
      <c r="AG54"/>
      <c r="AH54"/>
      <c r="AI54"/>
    </row>
    <row r="55" spans="25:35" ht="13.5">
      <c r="Y55" s="46"/>
      <c r="Z55" s="46"/>
      <c r="AB55"/>
      <c r="AC55"/>
      <c r="AD55"/>
      <c r="AE55"/>
      <c r="AF55"/>
      <c r="AG55"/>
      <c r="AH55"/>
      <c r="AI55"/>
    </row>
    <row r="56" spans="25:35" ht="13.5">
      <c r="Y56" s="46"/>
      <c r="Z56" s="46"/>
      <c r="AB56"/>
      <c r="AC56"/>
      <c r="AD56"/>
      <c r="AE56"/>
      <c r="AF56"/>
      <c r="AG56"/>
      <c r="AH56"/>
      <c r="AI56"/>
    </row>
    <row r="57" spans="25:35" ht="13.5">
      <c r="Y57" s="46"/>
      <c r="Z57" s="46"/>
      <c r="AB57"/>
      <c r="AC57"/>
      <c r="AD57"/>
      <c r="AE57"/>
      <c r="AF57"/>
      <c r="AG57"/>
      <c r="AH57"/>
      <c r="AI57"/>
    </row>
    <row r="58" spans="25:35" ht="13.5">
      <c r="Y58" s="46"/>
      <c r="Z58" s="46"/>
      <c r="AB58"/>
      <c r="AC58"/>
      <c r="AD58"/>
      <c r="AE58"/>
      <c r="AF58"/>
      <c r="AG58"/>
      <c r="AH58"/>
      <c r="AI58"/>
    </row>
    <row r="59" spans="7:35" ht="16.5" customHeight="1">
      <c r="G59" s="2" t="s">
        <v>13</v>
      </c>
      <c r="Y59" s="46"/>
      <c r="Z59" s="46"/>
      <c r="AB59"/>
      <c r="AC59"/>
      <c r="AD59"/>
      <c r="AE59"/>
      <c r="AF59"/>
      <c r="AG59"/>
      <c r="AH59"/>
      <c r="AI59"/>
    </row>
    <row r="60" spans="25:26" ht="15.75">
      <c r="Y60" s="46"/>
      <c r="Z60" s="46"/>
    </row>
    <row r="61" spans="25:26" ht="15.75">
      <c r="Y61" s="46"/>
      <c r="Z61" s="46"/>
    </row>
    <row r="62" spans="25:26" ht="15.75">
      <c r="Y62" s="46"/>
      <c r="Z62" s="46"/>
    </row>
    <row r="63" spans="25:26" ht="15.75">
      <c r="Y63" s="46"/>
      <c r="Z63" s="46"/>
    </row>
    <row r="64" spans="25:26" ht="15.75">
      <c r="Y64" s="46"/>
      <c r="Z64" s="46"/>
    </row>
    <row r="65" spans="1:26" s="11" customFormat="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Y65" s="46"/>
      <c r="Z65" s="46"/>
    </row>
    <row r="66" spans="1:26" s="11" customFormat="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Y66" s="46"/>
      <c r="Z66" s="46"/>
    </row>
    <row r="67" spans="1:26" s="11" customFormat="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Y67" s="46"/>
      <c r="Z67" s="46"/>
    </row>
    <row r="68" spans="1:26" s="11" customFormat="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Y68" s="46"/>
      <c r="Z68" s="46"/>
    </row>
    <row r="69" spans="1:26" s="11" customFormat="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Y69" s="46"/>
      <c r="Z69" s="46"/>
    </row>
    <row r="70" spans="1:26" s="11" customFormat="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Y70" s="46"/>
      <c r="Z70" s="46"/>
    </row>
    <row r="71" spans="1:26" s="11" customFormat="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Y71" s="46"/>
      <c r="Z71" s="46"/>
    </row>
    <row r="72" spans="1:26" s="11" customFormat="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Y72" s="46"/>
      <c r="Z72" s="46"/>
    </row>
    <row r="73" spans="1:26" s="11" customFormat="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Y73" s="46"/>
      <c r="Z73" s="46"/>
    </row>
    <row r="74" spans="1:26" s="11" customFormat="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Y74" s="46"/>
      <c r="Z74" s="46"/>
    </row>
    <row r="75" spans="1:26" s="11" customFormat="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Y75" s="46"/>
      <c r="Z75" s="46"/>
    </row>
    <row r="76" spans="1:26" s="11" customFormat="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Y76" s="46"/>
      <c r="Z76" s="46"/>
    </row>
    <row r="77" spans="1:26" s="11" customFormat="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Y77" s="46"/>
      <c r="Z77" s="46"/>
    </row>
    <row r="78" spans="1:26" s="11" customFormat="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Y78" s="46"/>
      <c r="Z78" s="46"/>
    </row>
    <row r="79" spans="1:26" s="11" customFormat="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Y79" s="46"/>
      <c r="Z79" s="46"/>
    </row>
    <row r="80" spans="1:26" s="11" customFormat="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Y80" s="46"/>
      <c r="Z80" s="46"/>
    </row>
    <row r="81" spans="1:26" s="11" customFormat="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Y81" s="46"/>
      <c r="Z81" s="46"/>
    </row>
    <row r="82" spans="1:26" s="11" customFormat="1" ht="15.75">
      <c r="A82" s="1"/>
      <c r="B82" s="1"/>
      <c r="C82" s="1"/>
      <c r="D82" s="1"/>
      <c r="E82" s="1"/>
      <c r="F82" s="1"/>
      <c r="G82"/>
      <c r="H82" s="1"/>
      <c r="I82" s="1"/>
      <c r="J82" s="1"/>
      <c r="K82" s="1"/>
      <c r="L82" s="1"/>
      <c r="M82" s="1"/>
      <c r="N82" s="1"/>
      <c r="O82" s="1"/>
      <c r="Y82" s="46"/>
      <c r="Z82" s="46"/>
    </row>
    <row r="83" spans="1:26" s="11" customFormat="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Y83" s="46"/>
      <c r="Z83" s="46"/>
    </row>
    <row r="84" spans="1:26" s="11" customFormat="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Y84" s="46"/>
      <c r="Z84" s="46"/>
    </row>
    <row r="85" spans="1:26" s="11" customFormat="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Y85" s="46"/>
      <c r="Z85" s="46"/>
    </row>
    <row r="86" spans="1:26" s="11" customFormat="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Y86" s="46"/>
      <c r="Z86" s="46"/>
    </row>
    <row r="87" spans="1:26" s="11" customFormat="1" ht="13.5">
      <c r="A87" s="1"/>
      <c r="B87" s="1"/>
      <c r="C87" s="1"/>
      <c r="D87" s="1"/>
      <c r="E87" s="1"/>
      <c r="F87" s="1"/>
      <c r="G87" s="3" t="s">
        <v>207</v>
      </c>
      <c r="H87" s="1"/>
      <c r="I87" s="1"/>
      <c r="J87" s="1"/>
      <c r="K87" s="1"/>
      <c r="L87" s="1"/>
      <c r="M87" s="1"/>
      <c r="N87" s="1"/>
      <c r="O87" s="1"/>
      <c r="Y87" s="46"/>
      <c r="Z87" s="46"/>
    </row>
    <row r="88" spans="1:26" s="11" customFormat="1" ht="10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Y88" s="46"/>
      <c r="Z88" s="46"/>
    </row>
    <row r="89" spans="1:26" s="11" customFormat="1" ht="10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Y89" s="46"/>
      <c r="Z89" s="46"/>
    </row>
    <row r="90" spans="1:26" s="11" customFormat="1" ht="10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Y90" s="46"/>
      <c r="Z90" s="46"/>
    </row>
    <row r="91" spans="1:26" s="11" customFormat="1" ht="10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Y91" s="46"/>
      <c r="Z91" s="46"/>
    </row>
    <row r="92" spans="1:26" s="11" customFormat="1" ht="10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Y92" s="46"/>
      <c r="Z92" s="46"/>
    </row>
    <row r="93" spans="1:26" s="11" customFormat="1" ht="10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Y93" s="46"/>
      <c r="Z93" s="46"/>
    </row>
    <row r="94" spans="1:26" s="11" customFormat="1" ht="10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Y94" s="46"/>
      <c r="Z94" s="46"/>
    </row>
    <row r="95" spans="1:26" s="11" customFormat="1" ht="10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Y95" s="46"/>
      <c r="Z95" s="46"/>
    </row>
    <row r="96" spans="1:26" s="11" customFormat="1" ht="10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Y96" s="46"/>
      <c r="Z96" s="46"/>
    </row>
    <row r="97" spans="1:26" s="11" customFormat="1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Y97" s="46"/>
      <c r="Z97" s="46"/>
    </row>
    <row r="98" spans="1:26" s="11" customFormat="1" ht="10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Y98" s="46"/>
      <c r="Z98" s="46"/>
    </row>
    <row r="99" spans="1:26" s="11" customFormat="1" ht="1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Y99" s="46"/>
      <c r="Z99" s="46"/>
    </row>
    <row r="100" spans="1:26" s="11" customFormat="1" ht="10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Y100" s="46"/>
      <c r="Z100" s="46"/>
    </row>
    <row r="101" spans="1:26" s="11" customFormat="1" ht="10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Y101" s="46"/>
      <c r="Z101" s="46"/>
    </row>
    <row r="102" spans="1:26" s="11" customFormat="1" ht="10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Y102" s="46"/>
      <c r="Z102" s="46"/>
    </row>
    <row r="103" spans="1:26" s="11" customFormat="1" ht="10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Y103" s="46"/>
      <c r="Z103" s="46"/>
    </row>
    <row r="104" spans="1:26" s="11" customFormat="1" ht="10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Y104" s="46"/>
      <c r="Z104" s="46"/>
    </row>
    <row r="105" spans="1:26" s="11" customFormat="1" ht="10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Y105" s="46"/>
      <c r="Z105" s="46"/>
    </row>
    <row r="106" spans="1:26" s="11" customFormat="1" ht="10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Y106" s="46"/>
      <c r="Z106" s="46"/>
    </row>
    <row r="107" spans="1:26" s="11" customFormat="1" ht="10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Y107" s="46"/>
      <c r="Z107" s="46"/>
    </row>
    <row r="108" spans="1:26" s="11" customFormat="1" ht="10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Y108" s="46"/>
      <c r="Z108" s="46"/>
    </row>
    <row r="109" spans="1:26" s="11" customFormat="1" ht="10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Y109" s="46"/>
      <c r="Z109" s="46"/>
    </row>
    <row r="110" spans="1:26" s="11" customFormat="1" ht="10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Y110" s="46"/>
      <c r="Z110" s="46"/>
    </row>
    <row r="111" spans="1:26" s="11" customFormat="1" ht="10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Y111" s="46"/>
      <c r="Z111" s="46"/>
    </row>
    <row r="112" spans="1:26" s="11" customFormat="1" ht="10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Y112" s="46"/>
      <c r="Z112" s="46"/>
    </row>
    <row r="113" spans="1:26" s="11" customFormat="1" ht="10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Y113" s="46"/>
      <c r="Z113" s="46"/>
    </row>
    <row r="114" spans="1:26" s="11" customFormat="1" ht="10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Y114" s="46"/>
      <c r="Z114" s="46"/>
    </row>
    <row r="115" spans="1:26" s="11" customFormat="1" ht="10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Y115" s="46"/>
      <c r="Z115" s="46"/>
    </row>
    <row r="116" spans="1:26" s="11" customFormat="1" ht="10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Y116" s="46"/>
      <c r="Z116" s="46"/>
    </row>
    <row r="117" spans="1:26" s="11" customFormat="1" ht="10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Y117" s="46"/>
      <c r="Z117" s="46"/>
    </row>
    <row r="118" spans="1:26" s="11" customFormat="1" ht="10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Y118" s="46"/>
      <c r="Z118" s="46"/>
    </row>
    <row r="119" spans="1:26" s="11" customFormat="1" ht="10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Y119" s="46"/>
      <c r="Z119" s="46"/>
    </row>
    <row r="120" spans="1:26" s="11" customFormat="1" ht="10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Y120" s="46"/>
      <c r="Z120" s="46"/>
    </row>
    <row r="121" spans="1:26" s="11" customFormat="1" ht="10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Y121" s="46"/>
      <c r="Z121" s="46"/>
    </row>
    <row r="122" spans="1:26" s="11" customFormat="1" ht="10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Y122" s="46"/>
      <c r="Z122" s="46"/>
    </row>
    <row r="123" spans="1:26" s="11" customFormat="1" ht="10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Y123" s="46"/>
      <c r="Z123" s="46"/>
    </row>
    <row r="124" spans="1:26" s="11" customFormat="1" ht="10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Y124" s="46"/>
      <c r="Z124" s="46"/>
    </row>
    <row r="125" spans="1:26" s="11" customFormat="1" ht="10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Y125" s="46"/>
      <c r="Z125" s="46"/>
    </row>
    <row r="126" spans="1:26" s="11" customFormat="1" ht="16.5" customHeight="1" thickBot="1">
      <c r="A126" s="1"/>
      <c r="B126" s="1"/>
      <c r="C126" s="1"/>
      <c r="D126" s="1"/>
      <c r="E126" s="1"/>
      <c r="F126" s="1"/>
      <c r="G126" s="4" t="s">
        <v>190</v>
      </c>
      <c r="H126" s="1"/>
      <c r="I126" s="1"/>
      <c r="J126" s="1"/>
      <c r="K126" s="1"/>
      <c r="L126" s="1"/>
      <c r="M126"/>
      <c r="N126"/>
      <c r="O126"/>
      <c r="Y126" s="46"/>
      <c r="Z126" s="46"/>
    </row>
    <row r="127" spans="1:26" s="11" customFormat="1" ht="18" customHeight="1" thickBot="1">
      <c r="A127" s="1"/>
      <c r="B127" s="1"/>
      <c r="C127" s="1"/>
      <c r="D127" s="1"/>
      <c r="E127" s="5"/>
      <c r="F127" s="6"/>
      <c r="G127" s="7" t="s">
        <v>193</v>
      </c>
      <c r="H127" s="6"/>
      <c r="I127" s="8"/>
      <c r="J127" s="1"/>
      <c r="K127" s="1"/>
      <c r="L127" s="1"/>
      <c r="Y127" s="46"/>
      <c r="Z127" s="46"/>
    </row>
    <row r="128" spans="1:26" s="11" customFormat="1" ht="16.5" customHeight="1">
      <c r="A128" s="1"/>
      <c r="B128" s="1"/>
      <c r="C128" s="1"/>
      <c r="D128" s="1"/>
      <c r="E128" s="1"/>
      <c r="F128" s="1"/>
      <c r="G128" s="9" t="s">
        <v>195</v>
      </c>
      <c r="H128" s="1"/>
      <c r="I128" s="1"/>
      <c r="J128" s="1"/>
      <c r="K128" s="1"/>
      <c r="L128" s="1"/>
      <c r="Y128" s="46"/>
      <c r="Z128" s="46"/>
    </row>
    <row r="129" spans="1:26" s="11" customFormat="1" ht="16.5" customHeight="1" thickBot="1">
      <c r="A129" s="1"/>
      <c r="B129" s="1"/>
      <c r="C129" s="1"/>
      <c r="D129" s="1"/>
      <c r="E129" s="1"/>
      <c r="F129" s="1"/>
      <c r="G129" s="16" t="s">
        <v>343</v>
      </c>
      <c r="H129" s="1"/>
      <c r="I129" s="1"/>
      <c r="J129" s="1"/>
      <c r="K129" s="1"/>
      <c r="L129" s="1"/>
      <c r="Y129" s="46"/>
      <c r="Z129" s="46"/>
    </row>
    <row r="130" spans="1:26" s="11" customFormat="1" ht="13.5">
      <c r="A130" s="1"/>
      <c r="B130" s="1"/>
      <c r="C130" s="1"/>
      <c r="D130" s="1"/>
      <c r="E130" s="19" t="s">
        <v>15</v>
      </c>
      <c r="F130" s="19" t="s">
        <v>15</v>
      </c>
      <c r="G130" s="18">
        <v>1991</v>
      </c>
      <c r="H130" s="18">
        <v>1991</v>
      </c>
      <c r="I130" s="18">
        <v>1991</v>
      </c>
      <c r="J130"/>
      <c r="K130"/>
      <c r="L130"/>
      <c r="Y130" s="46"/>
      <c r="Z130" s="46"/>
    </row>
    <row r="131" spans="1:26" s="11" customFormat="1" ht="15" thickBot="1">
      <c r="A131" s="1"/>
      <c r="B131" s="1"/>
      <c r="C131" s="1"/>
      <c r="D131" s="1"/>
      <c r="E131" s="20">
        <v>1996</v>
      </c>
      <c r="F131" s="20">
        <v>1991</v>
      </c>
      <c r="G131" s="39" t="s">
        <v>18</v>
      </c>
      <c r="H131" s="39" t="s">
        <v>19</v>
      </c>
      <c r="I131" s="39" t="s">
        <v>20</v>
      </c>
      <c r="J131"/>
      <c r="K131"/>
      <c r="L131"/>
      <c r="Y131" s="46"/>
      <c r="Z131" s="46"/>
    </row>
    <row r="132" spans="4:26" s="11" customFormat="1" ht="12" customHeight="1">
      <c r="D132" s="12" t="s">
        <v>88</v>
      </c>
      <c r="E132" s="13">
        <v>92.5</v>
      </c>
      <c r="F132" s="13">
        <v>88</v>
      </c>
      <c r="G132" s="13">
        <v>87</v>
      </c>
      <c r="H132" s="13">
        <v>57</v>
      </c>
      <c r="I132" s="13">
        <v>42</v>
      </c>
      <c r="J132"/>
      <c r="K132"/>
      <c r="Y132" s="46"/>
      <c r="Z132" s="46"/>
    </row>
    <row r="133" spans="4:26" s="11" customFormat="1" ht="12" customHeight="1">
      <c r="D133" s="12" t="s">
        <v>99</v>
      </c>
      <c r="E133" s="14">
        <v>91</v>
      </c>
      <c r="F133" s="14">
        <v>83.5</v>
      </c>
      <c r="G133" s="14">
        <v>79</v>
      </c>
      <c r="H133" s="14">
        <v>48</v>
      </c>
      <c r="I133" s="14">
        <v>39.5</v>
      </c>
      <c r="J133"/>
      <c r="K133"/>
      <c r="Y133" s="46"/>
      <c r="Z133" s="46"/>
    </row>
    <row r="134" spans="4:26" s="11" customFormat="1" ht="12" customHeight="1">
      <c r="D134" s="12" t="s">
        <v>27</v>
      </c>
      <c r="E134" s="14">
        <v>89.5</v>
      </c>
      <c r="F134" s="14">
        <v>91.5</v>
      </c>
      <c r="G134" s="14">
        <v>93</v>
      </c>
      <c r="H134" s="14">
        <v>50</v>
      </c>
      <c r="I134" s="14">
        <v>39.5</v>
      </c>
      <c r="J134"/>
      <c r="K134"/>
      <c r="Y134" s="46"/>
      <c r="Z134" s="46"/>
    </row>
    <row r="135" spans="4:26" s="11" customFormat="1" ht="12" customHeight="1">
      <c r="D135" s="12" t="s">
        <v>94</v>
      </c>
      <c r="E135" s="14">
        <v>89.5</v>
      </c>
      <c r="F135" s="14">
        <v>86</v>
      </c>
      <c r="G135" s="14">
        <v>85</v>
      </c>
      <c r="H135" s="14">
        <v>46</v>
      </c>
      <c r="I135" s="14">
        <v>40.5</v>
      </c>
      <c r="J135"/>
      <c r="K135"/>
      <c r="Y135" s="46"/>
      <c r="Z135" s="46"/>
    </row>
    <row r="136" spans="4:26" s="11" customFormat="1" ht="12" customHeight="1">
      <c r="D136" s="12" t="s">
        <v>12</v>
      </c>
      <c r="E136" s="14">
        <v>89.5</v>
      </c>
      <c r="F136" s="14">
        <v>84.5</v>
      </c>
      <c r="G136" s="14">
        <v>80</v>
      </c>
      <c r="H136" s="14">
        <v>50</v>
      </c>
      <c r="I136" s="14">
        <v>39</v>
      </c>
      <c r="J136"/>
      <c r="K136"/>
      <c r="Y136" s="46"/>
      <c r="Z136" s="46"/>
    </row>
    <row r="137" spans="4:26" s="11" customFormat="1" ht="12" customHeight="1">
      <c r="D137" s="12" t="s">
        <v>107</v>
      </c>
      <c r="E137" s="14">
        <v>89.5</v>
      </c>
      <c r="F137" s="14">
        <v>82</v>
      </c>
      <c r="G137" s="14">
        <v>86</v>
      </c>
      <c r="H137" s="14">
        <v>41</v>
      </c>
      <c r="I137" s="14">
        <v>37</v>
      </c>
      <c r="J137"/>
      <c r="K137"/>
      <c r="Y137" s="46"/>
      <c r="Z137" s="46"/>
    </row>
    <row r="138" spans="4:26" s="11" customFormat="1" ht="12" customHeight="1">
      <c r="D138" s="12" t="s">
        <v>90</v>
      </c>
      <c r="E138" s="14">
        <v>89.5</v>
      </c>
      <c r="F138" s="14">
        <v>87.5</v>
      </c>
      <c r="G138" s="14">
        <v>88</v>
      </c>
      <c r="H138" s="14">
        <v>57</v>
      </c>
      <c r="I138" s="14">
        <v>39.5</v>
      </c>
      <c r="J138"/>
      <c r="K138"/>
      <c r="Y138" s="46"/>
      <c r="Z138" s="46"/>
    </row>
    <row r="139" spans="4:26" s="11" customFormat="1" ht="12" customHeight="1">
      <c r="D139" s="12" t="s">
        <v>119</v>
      </c>
      <c r="E139" s="14">
        <v>88.5</v>
      </c>
      <c r="F139" s="14">
        <v>80</v>
      </c>
      <c r="G139" s="14">
        <v>80</v>
      </c>
      <c r="H139" s="14">
        <v>42</v>
      </c>
      <c r="I139" s="14">
        <v>37.5</v>
      </c>
      <c r="J139"/>
      <c r="K139"/>
      <c r="Y139" s="46"/>
      <c r="Z139" s="46"/>
    </row>
    <row r="140" spans="4:26" s="11" customFormat="1" ht="12" customHeight="1">
      <c r="D140" s="12" t="s">
        <v>105</v>
      </c>
      <c r="E140" s="14">
        <v>87.5</v>
      </c>
      <c r="F140" s="14">
        <v>82</v>
      </c>
      <c r="G140" s="14">
        <v>82</v>
      </c>
      <c r="H140" s="14">
        <v>45</v>
      </c>
      <c r="I140" s="14">
        <v>36.5</v>
      </c>
      <c r="J140"/>
      <c r="K140"/>
      <c r="Y140" s="46"/>
      <c r="Z140" s="46"/>
    </row>
    <row r="141" spans="4:26" s="11" customFormat="1" ht="12" customHeight="1">
      <c r="D141" s="12" t="s">
        <v>101</v>
      </c>
      <c r="E141" s="14">
        <v>86</v>
      </c>
      <c r="F141" s="14">
        <v>83.5</v>
      </c>
      <c r="G141" s="14">
        <v>78</v>
      </c>
      <c r="H141" s="14">
        <v>49</v>
      </c>
      <c r="I141" s="14">
        <v>39.5</v>
      </c>
      <c r="J141"/>
      <c r="K141"/>
      <c r="Y141" s="46"/>
      <c r="Z141" s="46"/>
    </row>
    <row r="142" spans="4:26" s="11" customFormat="1" ht="12" customHeight="1">
      <c r="D142" s="12" t="s">
        <v>159</v>
      </c>
      <c r="E142" s="14">
        <v>85.5</v>
      </c>
      <c r="F142" s="14">
        <v>75</v>
      </c>
      <c r="G142" s="14">
        <v>69</v>
      </c>
      <c r="H142" s="14">
        <v>42</v>
      </c>
      <c r="I142" s="14">
        <v>38.5</v>
      </c>
      <c r="J142"/>
      <c r="K142"/>
      <c r="Y142" s="46"/>
      <c r="Z142" s="46"/>
    </row>
    <row r="143" spans="4:26" s="11" customFormat="1" ht="12" customHeight="1">
      <c r="D143" s="12" t="s">
        <v>123</v>
      </c>
      <c r="E143" s="14">
        <v>85.5</v>
      </c>
      <c r="F143" s="14">
        <v>79</v>
      </c>
      <c r="G143" s="14">
        <v>76</v>
      </c>
      <c r="H143" s="14">
        <v>45</v>
      </c>
      <c r="I143" s="14">
        <v>37</v>
      </c>
      <c r="J143"/>
      <c r="K143"/>
      <c r="Y143" s="46"/>
      <c r="Z143" s="46"/>
    </row>
    <row r="144" spans="4:26" s="11" customFormat="1" ht="12" customHeight="1">
      <c r="D144" s="12" t="s">
        <v>121</v>
      </c>
      <c r="E144" s="14">
        <v>85</v>
      </c>
      <c r="F144" s="14">
        <v>79.5</v>
      </c>
      <c r="G144" s="14">
        <v>78</v>
      </c>
      <c r="H144" s="14">
        <v>46</v>
      </c>
      <c r="I144" s="14">
        <v>35</v>
      </c>
      <c r="J144"/>
      <c r="K144"/>
      <c r="Y144" s="46"/>
      <c r="Z144" s="46"/>
    </row>
    <row r="145" spans="4:26" s="11" customFormat="1" ht="12" customHeight="1">
      <c r="D145" s="12" t="s">
        <v>353</v>
      </c>
      <c r="E145" s="14">
        <v>85</v>
      </c>
      <c r="F145" s="14">
        <v>46</v>
      </c>
      <c r="G145" s="14">
        <v>38</v>
      </c>
      <c r="H145" s="14">
        <v>24</v>
      </c>
      <c r="I145" s="14">
        <v>29.5</v>
      </c>
      <c r="J145"/>
      <c r="K145"/>
      <c r="Y145" s="46"/>
      <c r="Z145" s="46"/>
    </row>
    <row r="146" spans="4:26" s="11" customFormat="1" ht="12" customHeight="1">
      <c r="D146" s="12" t="s">
        <v>354</v>
      </c>
      <c r="E146" s="14">
        <v>85</v>
      </c>
      <c r="F146" s="14">
        <v>73.5</v>
      </c>
      <c r="G146" s="14">
        <v>63</v>
      </c>
      <c r="H146" s="14">
        <v>47</v>
      </c>
      <c r="I146" s="14">
        <v>36.5</v>
      </c>
      <c r="J146"/>
      <c r="K146"/>
      <c r="Y146" s="46"/>
      <c r="Z146" s="46"/>
    </row>
    <row r="147" spans="4:26" s="11" customFormat="1" ht="12" customHeight="1">
      <c r="D147" s="12" t="s">
        <v>318</v>
      </c>
      <c r="E147" s="14">
        <v>85</v>
      </c>
      <c r="F147" s="14">
        <v>67.5</v>
      </c>
      <c r="G147" s="14">
        <v>58</v>
      </c>
      <c r="H147" s="14">
        <v>42</v>
      </c>
      <c r="I147" s="14">
        <v>35</v>
      </c>
      <c r="J147"/>
      <c r="K147"/>
      <c r="Y147" s="46"/>
      <c r="Z147" s="46"/>
    </row>
    <row r="148" spans="4:26" s="11" customFormat="1" ht="12" customHeight="1">
      <c r="D148" s="12" t="s">
        <v>92</v>
      </c>
      <c r="E148" s="14">
        <v>85</v>
      </c>
      <c r="F148" s="14">
        <v>86</v>
      </c>
      <c r="G148" s="14">
        <v>83</v>
      </c>
      <c r="H148" s="14">
        <v>50</v>
      </c>
      <c r="I148" s="14">
        <v>38.5</v>
      </c>
      <c r="J148"/>
      <c r="K148"/>
      <c r="Y148" s="46"/>
      <c r="Z148" s="46"/>
    </row>
    <row r="149" spans="4:26" s="11" customFormat="1" ht="12" customHeight="1">
      <c r="D149" s="12" t="s">
        <v>115</v>
      </c>
      <c r="E149" s="14">
        <v>85</v>
      </c>
      <c r="F149" s="14">
        <v>80.5</v>
      </c>
      <c r="G149" s="14">
        <v>85</v>
      </c>
      <c r="H149" s="14">
        <v>44</v>
      </c>
      <c r="I149" s="14">
        <v>32</v>
      </c>
      <c r="J149"/>
      <c r="K149"/>
      <c r="Y149" s="46"/>
      <c r="Z149" s="46"/>
    </row>
    <row r="150" spans="4:26" s="11" customFormat="1" ht="12" customHeight="1">
      <c r="D150" s="12" t="s">
        <v>103</v>
      </c>
      <c r="E150" s="14">
        <v>85</v>
      </c>
      <c r="F150" s="14">
        <v>83</v>
      </c>
      <c r="G150" s="14">
        <v>81</v>
      </c>
      <c r="H150" s="14">
        <v>48</v>
      </c>
      <c r="I150" s="14">
        <v>37</v>
      </c>
      <c r="J150"/>
      <c r="K150"/>
      <c r="Y150" s="46"/>
      <c r="Z150" s="46"/>
    </row>
    <row r="151" spans="4:26" s="11" customFormat="1" ht="12" customHeight="1">
      <c r="D151" s="12" t="s">
        <v>109</v>
      </c>
      <c r="E151" s="14">
        <v>84</v>
      </c>
      <c r="F151" s="14">
        <v>81.5</v>
      </c>
      <c r="G151" s="14">
        <v>81</v>
      </c>
      <c r="H151" s="14">
        <v>47</v>
      </c>
      <c r="I151" s="14">
        <v>35</v>
      </c>
      <c r="J151"/>
      <c r="K151"/>
      <c r="Y151" s="46"/>
      <c r="Z151" s="46"/>
    </row>
    <row r="152" spans="4:26" s="11" customFormat="1" ht="12" customHeight="1">
      <c r="D152" s="12" t="s">
        <v>306</v>
      </c>
      <c r="E152" s="14">
        <v>83.5</v>
      </c>
      <c r="F152" s="14">
        <v>69.5</v>
      </c>
      <c r="G152" s="14">
        <v>73</v>
      </c>
      <c r="H152" s="14">
        <v>36</v>
      </c>
      <c r="I152" s="14">
        <v>30</v>
      </c>
      <c r="J152"/>
      <c r="K152"/>
      <c r="Y152" s="46"/>
      <c r="Z152" s="46"/>
    </row>
    <row r="153" spans="4:26" s="11" customFormat="1" ht="12" customHeight="1">
      <c r="D153" s="12" t="s">
        <v>113</v>
      </c>
      <c r="E153" s="14">
        <v>83</v>
      </c>
      <c r="F153" s="14">
        <v>81</v>
      </c>
      <c r="G153" s="14">
        <v>76</v>
      </c>
      <c r="H153" s="14">
        <v>50</v>
      </c>
      <c r="I153" s="14">
        <v>36</v>
      </c>
      <c r="J153"/>
      <c r="K153"/>
      <c r="Y153" s="46"/>
      <c r="Z153" s="46"/>
    </row>
    <row r="154" spans="4:26" s="11" customFormat="1" ht="12" customHeight="1">
      <c r="D154" s="12" t="s">
        <v>129</v>
      </c>
      <c r="E154" s="14">
        <v>82.5</v>
      </c>
      <c r="F154" s="14">
        <v>77</v>
      </c>
      <c r="G154" s="14">
        <v>72</v>
      </c>
      <c r="H154" s="14">
        <v>47</v>
      </c>
      <c r="I154" s="14">
        <v>35</v>
      </c>
      <c r="J154"/>
      <c r="K154"/>
      <c r="Y154" s="46"/>
      <c r="Z154" s="46"/>
    </row>
    <row r="155" spans="4:26" s="11" customFormat="1" ht="12" customHeight="1">
      <c r="D155" s="12" t="s">
        <v>117</v>
      </c>
      <c r="E155" s="14">
        <v>82.5</v>
      </c>
      <c r="F155" s="14">
        <v>80</v>
      </c>
      <c r="G155" s="14">
        <v>79</v>
      </c>
      <c r="H155" s="14">
        <v>46</v>
      </c>
      <c r="I155" s="14">
        <v>34.5</v>
      </c>
      <c r="J155"/>
      <c r="K155"/>
      <c r="Y155" s="46"/>
      <c r="Z155" s="46"/>
    </row>
    <row r="156" spans="4:26" s="11" customFormat="1" ht="12" customHeight="1">
      <c r="D156" s="12" t="s">
        <v>304</v>
      </c>
      <c r="E156" s="14">
        <v>82</v>
      </c>
      <c r="F156" s="14">
        <v>70</v>
      </c>
      <c r="G156" s="14">
        <v>67</v>
      </c>
      <c r="H156" s="14">
        <v>42</v>
      </c>
      <c r="I156" s="14">
        <v>30.5</v>
      </c>
      <c r="J156"/>
      <c r="K156"/>
      <c r="Y156" s="46"/>
      <c r="Z156" s="46"/>
    </row>
    <row r="157" spans="4:26" s="11" customFormat="1" ht="12" customHeight="1">
      <c r="D157" s="12" t="s">
        <v>127</v>
      </c>
      <c r="E157" s="14">
        <v>81.5</v>
      </c>
      <c r="F157" s="14">
        <v>77.5</v>
      </c>
      <c r="G157" s="14">
        <v>71</v>
      </c>
      <c r="H157" s="14">
        <v>45</v>
      </c>
      <c r="I157" s="14">
        <v>38.5</v>
      </c>
      <c r="J157"/>
      <c r="K157"/>
      <c r="Y157" s="46"/>
      <c r="Z157" s="46"/>
    </row>
    <row r="158" spans="4:26" s="11" customFormat="1" ht="12" customHeight="1">
      <c r="D158" s="12" t="s">
        <v>314</v>
      </c>
      <c r="E158" s="14">
        <v>81</v>
      </c>
      <c r="F158" s="14">
        <v>68</v>
      </c>
      <c r="G158" s="14">
        <v>57</v>
      </c>
      <c r="H158" s="14">
        <v>42</v>
      </c>
      <c r="I158" s="14">
        <v>37</v>
      </c>
      <c r="J158"/>
      <c r="K158"/>
      <c r="Y158" s="46"/>
      <c r="Z158" s="46"/>
    </row>
    <row r="159" spans="4:26" s="11" customFormat="1" ht="12" customHeight="1">
      <c r="D159" s="12" t="s">
        <v>296</v>
      </c>
      <c r="E159" s="14">
        <v>80.5</v>
      </c>
      <c r="F159" s="14">
        <v>71</v>
      </c>
      <c r="G159" s="14">
        <v>65</v>
      </c>
      <c r="H159" s="14">
        <v>42</v>
      </c>
      <c r="I159" s="14">
        <v>35</v>
      </c>
      <c r="J159"/>
      <c r="K159"/>
      <c r="Y159" s="46"/>
      <c r="Z159" s="46"/>
    </row>
    <row r="160" spans="4:26" s="11" customFormat="1" ht="12" customHeight="1">
      <c r="D160" s="12" t="s">
        <v>188</v>
      </c>
      <c r="E160" s="14">
        <v>80</v>
      </c>
      <c r="F160" s="14">
        <v>61</v>
      </c>
      <c r="G160" s="14">
        <v>62</v>
      </c>
      <c r="H160" s="14">
        <v>29</v>
      </c>
      <c r="I160" s="14">
        <v>31</v>
      </c>
      <c r="J160"/>
      <c r="K160"/>
      <c r="Y160" s="46"/>
      <c r="Z160" s="46"/>
    </row>
    <row r="161" spans="4:26" s="11" customFormat="1" ht="12" customHeight="1">
      <c r="D161" s="12" t="s">
        <v>184</v>
      </c>
      <c r="E161" s="14">
        <v>79</v>
      </c>
      <c r="F161" s="14">
        <v>54.5</v>
      </c>
      <c r="G161" s="14">
        <v>47</v>
      </c>
      <c r="H161" s="14">
        <v>24</v>
      </c>
      <c r="I161" s="14">
        <v>38</v>
      </c>
      <c r="J161"/>
      <c r="K161"/>
      <c r="Y161" s="46"/>
      <c r="Z161" s="46"/>
    </row>
    <row r="162" spans="4:26" s="11" customFormat="1" ht="12" customHeight="1">
      <c r="D162" s="12" t="s">
        <v>0</v>
      </c>
      <c r="E162" s="14">
        <v>79</v>
      </c>
      <c r="F162" s="14">
        <v>73</v>
      </c>
      <c r="G162" s="14">
        <v>70</v>
      </c>
      <c r="H162" s="14">
        <v>34</v>
      </c>
      <c r="I162" s="14">
        <v>42</v>
      </c>
      <c r="J162"/>
      <c r="K162"/>
      <c r="Y162" s="46"/>
      <c r="Z162" s="46"/>
    </row>
    <row r="163" spans="4:26" s="11" customFormat="1" ht="12" customHeight="1">
      <c r="D163" s="12" t="s">
        <v>302</v>
      </c>
      <c r="E163" s="14">
        <v>77.5</v>
      </c>
      <c r="F163" s="14">
        <v>70.5</v>
      </c>
      <c r="G163" s="14">
        <v>65</v>
      </c>
      <c r="H163" s="14">
        <v>34</v>
      </c>
      <c r="I163" s="14">
        <v>42</v>
      </c>
      <c r="J163"/>
      <c r="K163"/>
      <c r="Y163" s="46"/>
      <c r="Z163" s="46"/>
    </row>
    <row r="164" spans="4:26" s="11" customFormat="1" ht="12" customHeight="1">
      <c r="D164" s="12" t="s">
        <v>185</v>
      </c>
      <c r="E164" s="14">
        <v>77.5</v>
      </c>
      <c r="F164" s="14">
        <v>62</v>
      </c>
      <c r="G164" s="14">
        <v>68</v>
      </c>
      <c r="H164" s="14">
        <v>32</v>
      </c>
      <c r="I164" s="14">
        <v>24</v>
      </c>
      <c r="J164"/>
      <c r="K164"/>
      <c r="Y164" s="46"/>
      <c r="Z164" s="46"/>
    </row>
    <row r="165" spans="4:26" s="11" customFormat="1" ht="12" customHeight="1">
      <c r="D165" s="12" t="s">
        <v>326</v>
      </c>
      <c r="E165" s="14">
        <v>77.5</v>
      </c>
      <c r="F165" s="14">
        <v>64</v>
      </c>
      <c r="G165" s="14">
        <v>65</v>
      </c>
      <c r="H165" s="14">
        <v>33</v>
      </c>
      <c r="I165" s="14">
        <v>29.5</v>
      </c>
      <c r="J165"/>
      <c r="K165"/>
      <c r="Y165" s="46"/>
      <c r="Z165" s="46"/>
    </row>
    <row r="166" spans="4:26" s="11" customFormat="1" ht="12" customHeight="1">
      <c r="D166" s="12" t="s">
        <v>333</v>
      </c>
      <c r="E166" s="14">
        <v>76</v>
      </c>
      <c r="F166" s="14">
        <v>63</v>
      </c>
      <c r="G166" s="14">
        <v>53</v>
      </c>
      <c r="H166" s="14">
        <v>33</v>
      </c>
      <c r="I166" s="14">
        <v>39.5</v>
      </c>
      <c r="J166"/>
      <c r="K166"/>
      <c r="Y166" s="46"/>
      <c r="Z166" s="46"/>
    </row>
    <row r="167" spans="4:26" s="11" customFormat="1" ht="12" customHeight="1">
      <c r="D167" s="12" t="s">
        <v>321</v>
      </c>
      <c r="E167" s="14">
        <v>74.5</v>
      </c>
      <c r="F167" s="14">
        <v>60</v>
      </c>
      <c r="G167" s="14">
        <v>58</v>
      </c>
      <c r="H167" s="14">
        <v>24</v>
      </c>
      <c r="I167" s="14">
        <v>38</v>
      </c>
      <c r="J167"/>
      <c r="K167"/>
      <c r="Y167" s="46"/>
      <c r="Z167" s="46"/>
    </row>
    <row r="168" spans="4:26" s="11" customFormat="1" ht="12" customHeight="1">
      <c r="D168" s="12" t="s">
        <v>320</v>
      </c>
      <c r="E168" s="14">
        <v>74</v>
      </c>
      <c r="F168" s="14">
        <v>66.5</v>
      </c>
      <c r="G168" s="14">
        <v>59</v>
      </c>
      <c r="H168" s="14">
        <v>39</v>
      </c>
      <c r="I168" s="14">
        <v>34.5</v>
      </c>
      <c r="J168"/>
      <c r="K168"/>
      <c r="Y168" s="46"/>
      <c r="Z168" s="46"/>
    </row>
    <row r="169" spans="4:26" s="11" customFormat="1" ht="12" customHeight="1">
      <c r="D169" s="12" t="s">
        <v>346</v>
      </c>
      <c r="E169" s="14">
        <v>73.5</v>
      </c>
      <c r="F169" s="14">
        <v>58</v>
      </c>
      <c r="G169" s="14">
        <v>63</v>
      </c>
      <c r="H169" s="14">
        <v>30</v>
      </c>
      <c r="I169" s="14">
        <v>23</v>
      </c>
      <c r="J169"/>
      <c r="K169"/>
      <c r="Y169" s="46"/>
      <c r="Z169" s="46"/>
    </row>
    <row r="170" spans="4:26" s="11" customFormat="1" ht="12" customHeight="1">
      <c r="D170" s="12" t="s">
        <v>344</v>
      </c>
      <c r="E170" s="14">
        <v>73</v>
      </c>
      <c r="F170" s="14">
        <v>54.5</v>
      </c>
      <c r="G170" s="14">
        <v>54</v>
      </c>
      <c r="H170" s="14">
        <v>23</v>
      </c>
      <c r="I170" s="14">
        <v>32</v>
      </c>
      <c r="J170"/>
      <c r="K170"/>
      <c r="Y170" s="46"/>
      <c r="Z170" s="46"/>
    </row>
    <row r="171" spans="4:26" s="11" customFormat="1" ht="12" customHeight="1">
      <c r="D171" s="12" t="s">
        <v>328</v>
      </c>
      <c r="E171" s="14">
        <v>73</v>
      </c>
      <c r="F171" s="14">
        <v>63.5</v>
      </c>
      <c r="G171" s="14">
        <v>60</v>
      </c>
      <c r="H171" s="14">
        <v>31</v>
      </c>
      <c r="I171" s="14">
        <v>35.5</v>
      </c>
      <c r="J171"/>
      <c r="K171"/>
      <c r="Y171" s="46"/>
      <c r="Z171" s="46"/>
    </row>
    <row r="172" spans="4:26" s="11" customFormat="1" ht="12" customHeight="1">
      <c r="D172" s="12" t="s">
        <v>336</v>
      </c>
      <c r="E172" s="14">
        <v>73</v>
      </c>
      <c r="F172" s="14">
        <v>48</v>
      </c>
      <c r="G172" s="14">
        <v>45</v>
      </c>
      <c r="H172" s="14">
        <v>20</v>
      </c>
      <c r="I172" s="14">
        <v>30.5</v>
      </c>
      <c r="J172"/>
      <c r="K172"/>
      <c r="Y172" s="46"/>
      <c r="Z172" s="46"/>
    </row>
    <row r="173" spans="4:26" s="11" customFormat="1" ht="12" customHeight="1">
      <c r="D173" s="12" t="s">
        <v>308</v>
      </c>
      <c r="E173" s="14">
        <v>73</v>
      </c>
      <c r="F173" s="14">
        <v>69</v>
      </c>
      <c r="G173" s="14">
        <v>71</v>
      </c>
      <c r="H173" s="14">
        <v>35</v>
      </c>
      <c r="I173" s="14">
        <v>32</v>
      </c>
      <c r="J173"/>
      <c r="K173"/>
      <c r="Y173" s="46"/>
      <c r="Z173" s="46"/>
    </row>
    <row r="174" spans="4:26" s="11" customFormat="1" ht="12" customHeight="1">
      <c r="D174" s="12" t="s">
        <v>192</v>
      </c>
      <c r="E174" s="14">
        <v>72.5</v>
      </c>
      <c r="F174" s="14">
        <v>59.5</v>
      </c>
      <c r="G174" s="14">
        <v>56</v>
      </c>
      <c r="H174" s="14">
        <v>30</v>
      </c>
      <c r="I174" s="14">
        <v>32.5</v>
      </c>
      <c r="J174"/>
      <c r="K174"/>
      <c r="Y174" s="46"/>
      <c r="Z174" s="46"/>
    </row>
    <row r="175" spans="4:26" s="11" customFormat="1" ht="12" customHeight="1">
      <c r="D175" s="12" t="s">
        <v>350</v>
      </c>
      <c r="E175" s="14">
        <v>72</v>
      </c>
      <c r="F175" s="14">
        <v>55.5</v>
      </c>
      <c r="G175" s="14">
        <v>56</v>
      </c>
      <c r="H175" s="14">
        <v>28</v>
      </c>
      <c r="I175" s="14">
        <v>26.5</v>
      </c>
      <c r="J175"/>
      <c r="K175"/>
      <c r="Y175" s="46"/>
      <c r="Z175" s="46"/>
    </row>
    <row r="176" spans="4:26" s="11" customFormat="1" ht="12" customHeight="1">
      <c r="D176" s="12" t="s">
        <v>319</v>
      </c>
      <c r="E176" s="14">
        <v>71.5</v>
      </c>
      <c r="F176" s="14">
        <v>46.5</v>
      </c>
      <c r="G176" s="14">
        <v>41</v>
      </c>
      <c r="H176" s="14">
        <v>22</v>
      </c>
      <c r="I176" s="14">
        <v>29.5</v>
      </c>
      <c r="J176"/>
      <c r="K176"/>
      <c r="Y176" s="46"/>
      <c r="Z176" s="46"/>
    </row>
    <row r="177" spans="4:26" s="11" customFormat="1" ht="12" customHeight="1">
      <c r="D177" s="12" t="s">
        <v>324</v>
      </c>
      <c r="E177" s="14">
        <v>71.5</v>
      </c>
      <c r="F177" s="14">
        <v>55.5</v>
      </c>
      <c r="G177" s="14">
        <v>52</v>
      </c>
      <c r="H177" s="14">
        <v>28</v>
      </c>
      <c r="I177" s="14">
        <v>30.5</v>
      </c>
      <c r="J177"/>
      <c r="K177"/>
      <c r="Y177" s="46"/>
      <c r="Z177" s="46"/>
    </row>
    <row r="178" spans="4:26" s="11" customFormat="1" ht="12" customHeight="1">
      <c r="D178" s="12" t="s">
        <v>331</v>
      </c>
      <c r="E178" s="14">
        <v>71</v>
      </c>
      <c r="F178" s="14">
        <v>63</v>
      </c>
      <c r="G178" s="14">
        <v>59</v>
      </c>
      <c r="H178" s="14">
        <v>35</v>
      </c>
      <c r="I178" s="14">
        <v>31.5</v>
      </c>
      <c r="J178"/>
      <c r="K178"/>
      <c r="Y178" s="46"/>
      <c r="Z178" s="46"/>
    </row>
    <row r="179" spans="4:26" s="11" customFormat="1" ht="12" customHeight="1">
      <c r="D179" s="12" t="s">
        <v>327</v>
      </c>
      <c r="E179" s="14">
        <v>71</v>
      </c>
      <c r="F179" s="14">
        <v>63.5</v>
      </c>
      <c r="G179" s="14">
        <v>66</v>
      </c>
      <c r="H179" s="14">
        <v>37</v>
      </c>
      <c r="I179" s="14">
        <v>24</v>
      </c>
      <c r="Y179" s="46"/>
      <c r="Z179" s="46"/>
    </row>
    <row r="180" spans="4:26" s="11" customFormat="1" ht="12" customHeight="1">
      <c r="D180" s="12" t="s">
        <v>116</v>
      </c>
      <c r="E180" s="14">
        <v>70.5</v>
      </c>
      <c r="F180" s="14">
        <v>44</v>
      </c>
      <c r="G180" s="14">
        <v>50</v>
      </c>
      <c r="H180" s="14">
        <v>18</v>
      </c>
      <c r="I180" s="14">
        <v>20</v>
      </c>
      <c r="Y180" s="46"/>
      <c r="Z180" s="46"/>
    </row>
    <row r="181" spans="4:26" s="11" customFormat="1" ht="12" customHeight="1">
      <c r="D181" s="12" t="s">
        <v>312</v>
      </c>
      <c r="E181" s="14">
        <v>70.5</v>
      </c>
      <c r="F181" s="14">
        <v>68.5</v>
      </c>
      <c r="G181" s="14">
        <v>66</v>
      </c>
      <c r="H181" s="14">
        <v>39</v>
      </c>
      <c r="I181" s="14">
        <v>32</v>
      </c>
      <c r="Y181" s="46"/>
      <c r="Z181" s="46"/>
    </row>
    <row r="182" spans="4:26" s="11" customFormat="1" ht="12" customHeight="1">
      <c r="D182" s="12" t="s">
        <v>300</v>
      </c>
      <c r="E182" s="14">
        <v>70</v>
      </c>
      <c r="F182" s="14">
        <v>70.5</v>
      </c>
      <c r="G182" s="14">
        <v>71</v>
      </c>
      <c r="H182" s="14">
        <v>41</v>
      </c>
      <c r="I182" s="14">
        <v>28.5</v>
      </c>
      <c r="Y182" s="46"/>
      <c r="Z182" s="46"/>
    </row>
    <row r="183" spans="4:26" s="11" customFormat="1" ht="12" customHeight="1">
      <c r="D183" s="12" t="s">
        <v>310</v>
      </c>
      <c r="E183" s="14">
        <v>70</v>
      </c>
      <c r="F183" s="14">
        <v>68.5</v>
      </c>
      <c r="G183" s="14">
        <v>57</v>
      </c>
      <c r="H183" s="14">
        <v>44</v>
      </c>
      <c r="I183" s="14">
        <v>35.5</v>
      </c>
      <c r="Y183" s="46"/>
      <c r="Z183" s="46"/>
    </row>
    <row r="184" spans="4:26" s="11" customFormat="1" ht="12" customHeight="1">
      <c r="D184" s="12" t="s">
        <v>130</v>
      </c>
      <c r="E184" s="14">
        <v>69</v>
      </c>
      <c r="F184" s="14">
        <v>43</v>
      </c>
      <c r="G184" s="14">
        <v>34</v>
      </c>
      <c r="H184" s="14">
        <v>25</v>
      </c>
      <c r="I184" s="14">
        <v>27</v>
      </c>
      <c r="Y184" s="46"/>
      <c r="Z184" s="46"/>
    </row>
    <row r="185" spans="4:26" s="11" customFormat="1" ht="12" customHeight="1">
      <c r="D185" s="12" t="s">
        <v>334</v>
      </c>
      <c r="E185" s="14">
        <v>69</v>
      </c>
      <c r="F185" s="14">
        <v>53.5</v>
      </c>
      <c r="G185" s="14">
        <v>53</v>
      </c>
      <c r="H185" s="14">
        <v>23</v>
      </c>
      <c r="I185" s="14">
        <v>30.5</v>
      </c>
      <c r="Y185" s="46"/>
      <c r="Z185" s="46"/>
    </row>
    <row r="186" spans="4:26" s="11" customFormat="1" ht="12" customHeight="1">
      <c r="D186" s="12" t="s">
        <v>360</v>
      </c>
      <c r="E186" s="14">
        <v>68.5</v>
      </c>
      <c r="F186" s="14">
        <v>54</v>
      </c>
      <c r="G186" s="14">
        <v>54</v>
      </c>
      <c r="H186" s="14">
        <v>26</v>
      </c>
      <c r="I186" s="14">
        <v>28</v>
      </c>
      <c r="Y186" s="46"/>
      <c r="Z186" s="46"/>
    </row>
    <row r="187" spans="4:26" s="11" customFormat="1" ht="12" customHeight="1">
      <c r="D187" s="12" t="s">
        <v>330</v>
      </c>
      <c r="E187" s="14">
        <v>68.5</v>
      </c>
      <c r="F187" s="14">
        <v>63</v>
      </c>
      <c r="G187" s="14">
        <v>58</v>
      </c>
      <c r="H187" s="14">
        <v>33</v>
      </c>
      <c r="I187" s="14">
        <v>34.5</v>
      </c>
      <c r="Y187" s="46"/>
      <c r="Z187" s="46"/>
    </row>
    <row r="188" spans="4:26" s="11" customFormat="1" ht="12" customHeight="1">
      <c r="D188" s="12" t="s">
        <v>317</v>
      </c>
      <c r="E188" s="14">
        <v>68.5</v>
      </c>
      <c r="F188" s="14">
        <v>43.5</v>
      </c>
      <c r="G188" s="14">
        <v>37</v>
      </c>
      <c r="H188" s="14">
        <v>18</v>
      </c>
      <c r="I188" s="14">
        <v>32</v>
      </c>
      <c r="Y188" s="46"/>
      <c r="Z188" s="46"/>
    </row>
    <row r="189" spans="4:26" s="11" customFormat="1" ht="12" customHeight="1">
      <c r="D189" s="12" t="s">
        <v>351</v>
      </c>
      <c r="E189" s="14">
        <v>68</v>
      </c>
      <c r="F189" s="14">
        <v>54.5</v>
      </c>
      <c r="G189" s="14">
        <v>47</v>
      </c>
      <c r="H189" s="14">
        <v>28</v>
      </c>
      <c r="I189" s="14">
        <v>34</v>
      </c>
      <c r="Y189" s="46"/>
      <c r="Z189" s="46"/>
    </row>
    <row r="190" spans="4:26" s="11" customFormat="1" ht="12" customHeight="1">
      <c r="D190" s="12" t="s">
        <v>299</v>
      </c>
      <c r="E190" s="14">
        <v>68</v>
      </c>
      <c r="F190" s="14">
        <v>64.5</v>
      </c>
      <c r="G190" s="14">
        <v>65</v>
      </c>
      <c r="H190" s="14">
        <v>36</v>
      </c>
      <c r="I190" s="14">
        <v>28</v>
      </c>
      <c r="Y190" s="46"/>
      <c r="Z190" s="46"/>
    </row>
    <row r="191" spans="4:26" s="11" customFormat="1" ht="12" customHeight="1">
      <c r="D191" s="12" t="s">
        <v>128</v>
      </c>
      <c r="E191" s="14">
        <v>67.5</v>
      </c>
      <c r="F191" s="14">
        <v>50</v>
      </c>
      <c r="G191" s="14">
        <v>48</v>
      </c>
      <c r="H191" s="14">
        <v>26</v>
      </c>
      <c r="I191" s="14">
        <v>26</v>
      </c>
      <c r="Y191" s="46"/>
      <c r="Z191" s="46"/>
    </row>
    <row r="192" spans="4:26" s="11" customFormat="1" ht="12" customHeight="1">
      <c r="D192" s="12" t="s">
        <v>332</v>
      </c>
      <c r="E192" s="14">
        <v>67.5</v>
      </c>
      <c r="F192" s="14">
        <v>56.5</v>
      </c>
      <c r="G192" s="14">
        <v>54</v>
      </c>
      <c r="H192" s="14">
        <v>30</v>
      </c>
      <c r="I192" s="14">
        <v>29</v>
      </c>
      <c r="Y192" s="46"/>
      <c r="Z192" s="46"/>
    </row>
    <row r="193" spans="4:26" s="11" customFormat="1" ht="12" customHeight="1">
      <c r="D193" s="12" t="s">
        <v>337</v>
      </c>
      <c r="E193" s="14">
        <v>67</v>
      </c>
      <c r="F193" s="14">
        <v>62</v>
      </c>
      <c r="G193" s="14">
        <v>67</v>
      </c>
      <c r="H193" s="14">
        <v>34</v>
      </c>
      <c r="I193" s="14">
        <v>23</v>
      </c>
      <c r="Y193" s="46"/>
      <c r="Z193" s="46"/>
    </row>
    <row r="194" spans="4:33" s="11" customFormat="1" ht="12" customHeight="1">
      <c r="D194" s="12" t="s">
        <v>347</v>
      </c>
      <c r="E194" s="14">
        <v>66.5</v>
      </c>
      <c r="F194" s="14">
        <v>56</v>
      </c>
      <c r="G194" s="14">
        <v>53</v>
      </c>
      <c r="H194" s="14">
        <v>23</v>
      </c>
      <c r="I194" s="14">
        <v>36</v>
      </c>
      <c r="Y194" s="46"/>
      <c r="Z194" s="46"/>
      <c r="AD194" s="17"/>
      <c r="AE194" s="17"/>
      <c r="AF194" s="17"/>
      <c r="AG194" s="17"/>
    </row>
    <row r="195" spans="4:38" s="11" customFormat="1" ht="12" customHeight="1">
      <c r="D195" s="12" t="s">
        <v>329</v>
      </c>
      <c r="E195" s="14">
        <v>66</v>
      </c>
      <c r="F195" s="14">
        <v>47.5</v>
      </c>
      <c r="G195" s="14">
        <v>45</v>
      </c>
      <c r="H195" s="14">
        <v>28</v>
      </c>
      <c r="I195" s="14">
        <v>21.5</v>
      </c>
      <c r="Y195" s="46"/>
      <c r="Z195" s="46"/>
      <c r="AB195" s="1"/>
      <c r="AD195" s="46"/>
      <c r="AE195" s="46"/>
      <c r="AF195" s="46"/>
      <c r="AG195" s="46"/>
      <c r="AH195" s="1"/>
      <c r="AI195" s="1"/>
      <c r="AJ195" s="1"/>
      <c r="AK195" s="1"/>
      <c r="AL195" s="1"/>
    </row>
    <row r="196" spans="1:33" ht="12" customHeight="1">
      <c r="A196" s="11"/>
      <c r="B196" s="11"/>
      <c r="C196" s="11"/>
      <c r="D196" s="12" t="s">
        <v>325</v>
      </c>
      <c r="E196" s="14">
        <v>65.5</v>
      </c>
      <c r="F196" s="14">
        <v>48</v>
      </c>
      <c r="G196" s="14">
        <v>41</v>
      </c>
      <c r="H196" s="14">
        <v>24</v>
      </c>
      <c r="I196" s="14">
        <v>30.5</v>
      </c>
      <c r="J196" s="11"/>
      <c r="K196" s="11"/>
      <c r="L196" s="11"/>
      <c r="M196" s="11"/>
      <c r="N196" s="11"/>
      <c r="O196" s="11"/>
      <c r="P196" s="11"/>
      <c r="Q196" s="11"/>
      <c r="R196" s="11"/>
      <c r="Y196" s="46"/>
      <c r="Z196" s="46"/>
      <c r="AA196" s="11"/>
      <c r="AC196" s="11"/>
      <c r="AD196" s="46"/>
      <c r="AE196" s="46"/>
      <c r="AF196" s="46"/>
      <c r="AG196" s="46"/>
    </row>
    <row r="197" spans="1:33" ht="12" customHeight="1">
      <c r="A197" s="11"/>
      <c r="B197" s="11"/>
      <c r="C197" s="11"/>
      <c r="D197" s="12" t="s">
        <v>315</v>
      </c>
      <c r="E197" s="14">
        <v>65.5</v>
      </c>
      <c r="F197" s="14">
        <v>59</v>
      </c>
      <c r="G197" s="14">
        <v>52</v>
      </c>
      <c r="H197" s="14">
        <v>34</v>
      </c>
      <c r="I197" s="14">
        <v>32</v>
      </c>
      <c r="J197" s="11"/>
      <c r="K197" s="11"/>
      <c r="L197" s="11"/>
      <c r="M197" s="11"/>
      <c r="N197" s="11"/>
      <c r="O197" s="11"/>
      <c r="P197" s="11"/>
      <c r="Q197" s="11"/>
      <c r="R197" s="11"/>
      <c r="Y197" s="46"/>
      <c r="Z197" s="46"/>
      <c r="AA197" s="11"/>
      <c r="AC197" s="11"/>
      <c r="AD197" s="46"/>
      <c r="AE197" s="46"/>
      <c r="AF197" s="46"/>
      <c r="AG197" s="46"/>
    </row>
    <row r="198" spans="1:33" ht="12" customHeight="1">
      <c r="A198" s="11"/>
      <c r="B198" s="11"/>
      <c r="C198" s="11"/>
      <c r="D198" s="12" t="s">
        <v>187</v>
      </c>
      <c r="E198" s="14">
        <v>65</v>
      </c>
      <c r="F198" s="14">
        <v>49.5</v>
      </c>
      <c r="G198" s="14">
        <v>55</v>
      </c>
      <c r="H198" s="14">
        <v>29</v>
      </c>
      <c r="I198" s="14">
        <v>15</v>
      </c>
      <c r="J198" s="11"/>
      <c r="K198" s="11"/>
      <c r="L198" s="11"/>
      <c r="M198" s="11"/>
      <c r="N198" s="11"/>
      <c r="O198" s="11"/>
      <c r="P198" s="11"/>
      <c r="Q198" s="11"/>
      <c r="R198" s="11"/>
      <c r="Y198" s="46"/>
      <c r="Z198" s="46"/>
      <c r="AA198" s="11"/>
      <c r="AC198" s="11"/>
      <c r="AD198" s="46"/>
      <c r="AE198" s="46"/>
      <c r="AF198" s="46"/>
      <c r="AG198" s="46"/>
    </row>
    <row r="199" spans="1:33" ht="12" customHeight="1">
      <c r="A199" s="11"/>
      <c r="B199" s="11"/>
      <c r="C199" s="11"/>
      <c r="D199" s="12" t="s">
        <v>126</v>
      </c>
      <c r="E199" s="14">
        <v>65</v>
      </c>
      <c r="F199" s="14">
        <v>40</v>
      </c>
      <c r="G199" s="14">
        <v>33</v>
      </c>
      <c r="H199" s="14">
        <v>18</v>
      </c>
      <c r="I199" s="14">
        <v>29</v>
      </c>
      <c r="J199" s="11"/>
      <c r="K199" s="11"/>
      <c r="L199" s="11"/>
      <c r="M199" s="11"/>
      <c r="N199" s="11"/>
      <c r="O199" s="11"/>
      <c r="P199" s="11"/>
      <c r="Q199" s="11"/>
      <c r="R199" s="11"/>
      <c r="Y199" s="46"/>
      <c r="Z199" s="46"/>
      <c r="AA199" s="11"/>
      <c r="AC199" s="11"/>
      <c r="AD199" s="46"/>
      <c r="AE199" s="46"/>
      <c r="AF199" s="46"/>
      <c r="AG199" s="46"/>
    </row>
    <row r="200" spans="1:33" ht="12" customHeight="1">
      <c r="A200" s="11"/>
      <c r="B200" s="11"/>
      <c r="C200" s="11"/>
      <c r="D200" s="12" t="s">
        <v>108</v>
      </c>
      <c r="E200" s="14">
        <v>64.5</v>
      </c>
      <c r="F200" s="14">
        <v>61</v>
      </c>
      <c r="G200" s="14">
        <v>53</v>
      </c>
      <c r="H200" s="14">
        <v>33</v>
      </c>
      <c r="I200" s="14">
        <v>35.5</v>
      </c>
      <c r="J200" s="11"/>
      <c r="K200" s="11"/>
      <c r="L200" s="11"/>
      <c r="M200" s="11"/>
      <c r="N200" s="11"/>
      <c r="O200" s="11"/>
      <c r="P200" s="11"/>
      <c r="Q200" s="11"/>
      <c r="R200" s="11"/>
      <c r="Y200" s="46"/>
      <c r="Z200" s="46"/>
      <c r="AA200" s="11"/>
      <c r="AC200" s="11"/>
      <c r="AD200" s="46"/>
      <c r="AE200" s="46"/>
      <c r="AF200" s="46"/>
      <c r="AG200" s="46"/>
    </row>
    <row r="201" spans="1:33" ht="12" customHeight="1">
      <c r="A201" s="11"/>
      <c r="B201" s="11"/>
      <c r="C201" s="11"/>
      <c r="D201" s="12" t="s">
        <v>162</v>
      </c>
      <c r="E201" s="14">
        <v>64.5</v>
      </c>
      <c r="F201" s="14">
        <v>64.5</v>
      </c>
      <c r="G201" s="14">
        <v>57</v>
      </c>
      <c r="H201" s="14">
        <v>33</v>
      </c>
      <c r="I201" s="14">
        <v>39</v>
      </c>
      <c r="J201" s="11"/>
      <c r="K201" s="11"/>
      <c r="L201" s="11"/>
      <c r="M201" s="11"/>
      <c r="N201" s="11"/>
      <c r="O201" s="11"/>
      <c r="P201" s="11"/>
      <c r="Q201" s="11"/>
      <c r="R201" s="11"/>
      <c r="Y201" s="46"/>
      <c r="Z201" s="46"/>
      <c r="AA201" s="11"/>
      <c r="AC201" s="11"/>
      <c r="AD201" s="46"/>
      <c r="AE201" s="46"/>
      <c r="AF201" s="46"/>
      <c r="AG201" s="46"/>
    </row>
    <row r="202" spans="1:33" ht="12" customHeight="1">
      <c r="A202" s="11"/>
      <c r="B202" s="11"/>
      <c r="C202" s="11"/>
      <c r="D202" s="12" t="s">
        <v>189</v>
      </c>
      <c r="E202" s="14">
        <v>64.5</v>
      </c>
      <c r="F202" s="14">
        <v>57.5</v>
      </c>
      <c r="G202" s="14">
        <v>61</v>
      </c>
      <c r="H202" s="14">
        <v>28</v>
      </c>
      <c r="I202" s="14">
        <v>25.5</v>
      </c>
      <c r="J202" s="11"/>
      <c r="K202" s="11"/>
      <c r="L202" s="11"/>
      <c r="M202" s="11"/>
      <c r="N202" s="11"/>
      <c r="O202" s="11"/>
      <c r="P202" s="11"/>
      <c r="Q202" s="11"/>
      <c r="R202" s="11"/>
      <c r="Y202" s="46"/>
      <c r="Z202" s="46"/>
      <c r="AA202" s="11"/>
      <c r="AC202" s="11"/>
      <c r="AD202" s="46"/>
      <c r="AE202" s="46"/>
      <c r="AF202" s="46"/>
      <c r="AG202" s="46"/>
    </row>
    <row r="203" spans="1:33" ht="12" customHeight="1">
      <c r="A203" s="11"/>
      <c r="B203" s="11"/>
      <c r="C203" s="11"/>
      <c r="D203" s="12" t="s">
        <v>3</v>
      </c>
      <c r="E203" s="14">
        <v>64.5</v>
      </c>
      <c r="F203" s="14">
        <v>52</v>
      </c>
      <c r="G203" s="14">
        <v>55</v>
      </c>
      <c r="H203" s="14">
        <v>33</v>
      </c>
      <c r="I203" s="14">
        <v>16</v>
      </c>
      <c r="J203" s="11"/>
      <c r="K203" s="11"/>
      <c r="L203" s="11"/>
      <c r="M203" s="11"/>
      <c r="N203" s="11"/>
      <c r="O203" s="11"/>
      <c r="P203" s="11"/>
      <c r="Q203" s="11"/>
      <c r="R203" s="11"/>
      <c r="Y203" s="46"/>
      <c r="Z203" s="46"/>
      <c r="AA203" s="11"/>
      <c r="AC203" s="11"/>
      <c r="AD203" s="46"/>
      <c r="AE203" s="46"/>
      <c r="AF203" s="46"/>
      <c r="AG203" s="46"/>
    </row>
    <row r="204" spans="1:33" ht="12" customHeight="1">
      <c r="A204" s="11"/>
      <c r="B204" s="11"/>
      <c r="C204" s="11"/>
      <c r="D204" s="12" t="s">
        <v>120</v>
      </c>
      <c r="E204" s="14">
        <v>64</v>
      </c>
      <c r="F204" s="14">
        <v>42</v>
      </c>
      <c r="G204" s="14">
        <v>49</v>
      </c>
      <c r="H204" s="14">
        <v>23</v>
      </c>
      <c r="I204" s="14">
        <v>12</v>
      </c>
      <c r="J204" s="11"/>
      <c r="K204" s="11"/>
      <c r="L204" s="11"/>
      <c r="M204" s="11"/>
      <c r="N204" s="11"/>
      <c r="O204" s="11"/>
      <c r="P204" s="11"/>
      <c r="Q204" s="11"/>
      <c r="R204" s="11"/>
      <c r="Y204" s="46"/>
      <c r="Z204" s="46"/>
      <c r="AA204" s="11"/>
      <c r="AC204" s="11"/>
      <c r="AD204" s="46"/>
      <c r="AE204" s="46"/>
      <c r="AF204" s="46"/>
      <c r="AG204" s="46"/>
    </row>
    <row r="205" spans="1:33" ht="12" customHeight="1">
      <c r="A205" s="11"/>
      <c r="B205" s="11"/>
      <c r="C205" s="11"/>
      <c r="D205" s="12" t="s">
        <v>1</v>
      </c>
      <c r="E205" s="14">
        <v>64</v>
      </c>
      <c r="F205" s="14">
        <v>59</v>
      </c>
      <c r="G205" s="14">
        <v>66</v>
      </c>
      <c r="H205" s="14">
        <v>29</v>
      </c>
      <c r="I205" s="14">
        <v>23</v>
      </c>
      <c r="J205" s="11"/>
      <c r="K205" s="11"/>
      <c r="L205" s="11"/>
      <c r="M205" s="11"/>
      <c r="N205" s="11"/>
      <c r="O205" s="11"/>
      <c r="P205" s="11"/>
      <c r="Q205" s="11"/>
      <c r="R205" s="11"/>
      <c r="Y205" s="46"/>
      <c r="Z205" s="46"/>
      <c r="AA205" s="11"/>
      <c r="AC205" s="11"/>
      <c r="AD205" s="46"/>
      <c r="AE205" s="46"/>
      <c r="AF205" s="46"/>
      <c r="AG205" s="46"/>
    </row>
    <row r="206" spans="1:33" ht="12" customHeight="1">
      <c r="A206" s="11"/>
      <c r="B206" s="11"/>
      <c r="C206" s="11"/>
      <c r="D206" s="12" t="s">
        <v>157</v>
      </c>
      <c r="E206" s="14">
        <v>63.5</v>
      </c>
      <c r="F206" s="14">
        <v>75.5</v>
      </c>
      <c r="G206" s="14">
        <v>75</v>
      </c>
      <c r="H206" s="14">
        <v>40</v>
      </c>
      <c r="I206" s="14">
        <v>36</v>
      </c>
      <c r="J206" s="11"/>
      <c r="K206" s="11"/>
      <c r="L206" s="11"/>
      <c r="M206" s="11"/>
      <c r="N206" s="11"/>
      <c r="O206" s="11"/>
      <c r="P206" s="11"/>
      <c r="Q206" s="11"/>
      <c r="R206" s="11"/>
      <c r="Y206" s="46"/>
      <c r="Z206" s="46"/>
      <c r="AA206" s="11"/>
      <c r="AC206" s="11"/>
      <c r="AD206" s="46"/>
      <c r="AE206" s="46"/>
      <c r="AF206" s="46"/>
      <c r="AG206" s="46"/>
    </row>
    <row r="207" spans="1:33" ht="12" customHeight="1">
      <c r="A207" s="11"/>
      <c r="B207" s="11"/>
      <c r="C207" s="11"/>
      <c r="D207" s="12" t="s">
        <v>349</v>
      </c>
      <c r="E207" s="14">
        <v>63.5</v>
      </c>
      <c r="F207" s="14">
        <v>56.5</v>
      </c>
      <c r="G207" s="14">
        <v>52</v>
      </c>
      <c r="H207" s="14">
        <v>27</v>
      </c>
      <c r="I207" s="14">
        <v>34</v>
      </c>
      <c r="J207" s="11"/>
      <c r="K207" s="11"/>
      <c r="L207" s="11"/>
      <c r="M207" s="11"/>
      <c r="N207" s="11"/>
      <c r="O207" s="11"/>
      <c r="P207" s="11"/>
      <c r="Q207" s="11"/>
      <c r="R207" s="11"/>
      <c r="Y207" s="46"/>
      <c r="Z207" s="46"/>
      <c r="AA207" s="11"/>
      <c r="AC207" s="11"/>
      <c r="AD207" s="46"/>
      <c r="AE207" s="46"/>
      <c r="AF207" s="46"/>
      <c r="AG207" s="46"/>
    </row>
    <row r="208" spans="1:33" ht="12" customHeight="1">
      <c r="A208" s="11"/>
      <c r="B208" s="11"/>
      <c r="C208" s="11"/>
      <c r="D208" s="12" t="s">
        <v>26</v>
      </c>
      <c r="E208" s="14">
        <v>63.5</v>
      </c>
      <c r="F208" s="14">
        <v>31.5</v>
      </c>
      <c r="G208" s="14">
        <v>22</v>
      </c>
      <c r="H208" s="14">
        <v>16</v>
      </c>
      <c r="I208" s="14">
        <v>25</v>
      </c>
      <c r="J208" s="11"/>
      <c r="K208" s="11"/>
      <c r="L208" s="11"/>
      <c r="M208" s="11"/>
      <c r="N208" s="11"/>
      <c r="O208" s="11"/>
      <c r="P208" s="11"/>
      <c r="Q208" s="11"/>
      <c r="R208" s="11"/>
      <c r="Y208" s="46"/>
      <c r="Z208" s="46"/>
      <c r="AA208" s="11"/>
      <c r="AC208" s="11"/>
      <c r="AD208" s="46"/>
      <c r="AE208" s="46"/>
      <c r="AF208" s="46"/>
      <c r="AG208" s="46"/>
    </row>
    <row r="209" spans="1:33" ht="12" customHeight="1">
      <c r="A209" s="11"/>
      <c r="B209" s="11"/>
      <c r="C209" s="11"/>
      <c r="D209" s="12" t="s">
        <v>95</v>
      </c>
      <c r="E209" s="14">
        <v>62.5</v>
      </c>
      <c r="F209" s="14">
        <v>53</v>
      </c>
      <c r="G209" s="14">
        <v>56</v>
      </c>
      <c r="H209" s="14">
        <v>27</v>
      </c>
      <c r="I209" s="14">
        <v>23</v>
      </c>
      <c r="J209" s="11"/>
      <c r="K209" s="11"/>
      <c r="L209" s="11"/>
      <c r="M209" s="11"/>
      <c r="N209" s="11"/>
      <c r="O209" s="11"/>
      <c r="P209" s="11"/>
      <c r="Q209" s="11"/>
      <c r="R209" s="11"/>
      <c r="Y209" s="46"/>
      <c r="Z209" s="46"/>
      <c r="AA209" s="11"/>
      <c r="AC209" s="11"/>
      <c r="AD209" s="46"/>
      <c r="AE209" s="46"/>
      <c r="AF209" s="46"/>
      <c r="AG209" s="46"/>
    </row>
    <row r="210" spans="1:33" ht="12" customHeight="1">
      <c r="A210" s="11"/>
      <c r="B210" s="11"/>
      <c r="C210" s="11"/>
      <c r="D210" s="12" t="s">
        <v>323</v>
      </c>
      <c r="E210" s="14">
        <v>62.5</v>
      </c>
      <c r="F210" s="14">
        <v>47.5</v>
      </c>
      <c r="G210" s="14">
        <v>36</v>
      </c>
      <c r="H210" s="14">
        <v>26</v>
      </c>
      <c r="I210" s="14">
        <v>32.5</v>
      </c>
      <c r="J210" s="11"/>
      <c r="K210" s="11"/>
      <c r="L210" s="11"/>
      <c r="M210" s="11"/>
      <c r="N210" s="11"/>
      <c r="O210" s="11"/>
      <c r="P210" s="11"/>
      <c r="Q210" s="11"/>
      <c r="R210" s="11"/>
      <c r="Y210" s="46"/>
      <c r="Z210" s="46"/>
      <c r="AA210" s="11"/>
      <c r="AC210" s="11"/>
      <c r="AD210" s="46"/>
      <c r="AE210" s="46"/>
      <c r="AF210" s="46"/>
      <c r="AG210" s="46"/>
    </row>
    <row r="211" spans="1:33" ht="12" customHeight="1">
      <c r="A211" s="11"/>
      <c r="B211" s="11"/>
      <c r="C211" s="11"/>
      <c r="D211" s="12" t="s">
        <v>191</v>
      </c>
      <c r="E211" s="14">
        <v>62.5</v>
      </c>
      <c r="F211" s="14">
        <v>55.5</v>
      </c>
      <c r="G211" s="14">
        <v>53</v>
      </c>
      <c r="H211" s="14">
        <v>36</v>
      </c>
      <c r="I211" s="14">
        <v>21.5</v>
      </c>
      <c r="J211" s="11"/>
      <c r="K211" s="11"/>
      <c r="L211" s="11"/>
      <c r="M211" s="11"/>
      <c r="N211" s="11"/>
      <c r="O211" s="11"/>
      <c r="P211" s="11"/>
      <c r="Q211" s="11"/>
      <c r="R211" s="11"/>
      <c r="Y211" s="46"/>
      <c r="Z211" s="46"/>
      <c r="AA211" s="11"/>
      <c r="AC211" s="11"/>
      <c r="AD211" s="46"/>
      <c r="AE211" s="46"/>
      <c r="AF211" s="46"/>
      <c r="AG211" s="46"/>
    </row>
    <row r="212" spans="1:33" ht="12" customHeight="1">
      <c r="A212" s="11"/>
      <c r="B212" s="11"/>
      <c r="C212" s="11"/>
      <c r="D212" s="12" t="s">
        <v>196</v>
      </c>
      <c r="E212" s="14">
        <v>62.5</v>
      </c>
      <c r="F212" s="14">
        <v>39</v>
      </c>
      <c r="G212" s="14">
        <v>32</v>
      </c>
      <c r="H212" s="14">
        <v>11</v>
      </c>
      <c r="I212" s="14">
        <v>35</v>
      </c>
      <c r="J212" s="11"/>
      <c r="K212" s="11"/>
      <c r="L212" s="11"/>
      <c r="M212" s="11"/>
      <c r="N212" s="11"/>
      <c r="O212" s="11"/>
      <c r="P212" s="11"/>
      <c r="Q212" s="11"/>
      <c r="R212" s="11"/>
      <c r="Y212" s="46"/>
      <c r="Z212" s="46"/>
      <c r="AA212" s="11"/>
      <c r="AC212" s="11"/>
      <c r="AD212" s="46"/>
      <c r="AE212" s="46"/>
      <c r="AF212" s="46"/>
      <c r="AG212" s="46"/>
    </row>
    <row r="213" spans="1:33" ht="12" customHeight="1">
      <c r="A213" s="11"/>
      <c r="B213" s="11"/>
      <c r="C213" s="11"/>
      <c r="D213" s="12" t="s">
        <v>311</v>
      </c>
      <c r="E213" s="14">
        <v>62</v>
      </c>
      <c r="F213" s="14">
        <v>44</v>
      </c>
      <c r="G213" s="14">
        <v>34</v>
      </c>
      <c r="H213" s="14">
        <v>22</v>
      </c>
      <c r="I213" s="14">
        <v>32</v>
      </c>
      <c r="J213" s="11"/>
      <c r="K213" s="11"/>
      <c r="L213" s="11"/>
      <c r="M213" s="11"/>
      <c r="N213" s="11"/>
      <c r="O213" s="11"/>
      <c r="P213" s="11"/>
      <c r="Q213" s="11"/>
      <c r="R213" s="11"/>
      <c r="Y213" s="46"/>
      <c r="Z213" s="46"/>
      <c r="AA213" s="11"/>
      <c r="AC213" s="11"/>
      <c r="AD213" s="46"/>
      <c r="AE213" s="46"/>
      <c r="AF213" s="46"/>
      <c r="AG213" s="46"/>
    </row>
    <row r="214" spans="1:33" ht="12" customHeight="1">
      <c r="A214" s="11"/>
      <c r="B214" s="11"/>
      <c r="C214" s="11"/>
      <c r="D214" s="12" t="s">
        <v>301</v>
      </c>
      <c r="E214" s="14">
        <v>62</v>
      </c>
      <c r="F214" s="14">
        <v>55</v>
      </c>
      <c r="G214" s="14">
        <v>53</v>
      </c>
      <c r="H214" s="14">
        <v>30</v>
      </c>
      <c r="I214" s="14">
        <v>27</v>
      </c>
      <c r="J214" s="11"/>
      <c r="K214" s="11"/>
      <c r="L214" s="11"/>
      <c r="M214" s="11"/>
      <c r="N214" s="11"/>
      <c r="O214" s="11"/>
      <c r="P214" s="11"/>
      <c r="Q214" s="11"/>
      <c r="R214" s="11"/>
      <c r="Y214" s="46"/>
      <c r="Z214" s="46"/>
      <c r="AA214" s="11"/>
      <c r="AC214" s="11"/>
      <c r="AD214" s="46"/>
      <c r="AE214" s="46"/>
      <c r="AF214" s="46"/>
      <c r="AG214" s="46"/>
    </row>
    <row r="215" spans="1:33" ht="12" customHeight="1">
      <c r="A215" s="11"/>
      <c r="B215" s="11"/>
      <c r="C215" s="11"/>
      <c r="D215" s="12" t="s">
        <v>160</v>
      </c>
      <c r="E215" s="14">
        <v>62</v>
      </c>
      <c r="F215" s="14">
        <v>41</v>
      </c>
      <c r="G215" s="14">
        <v>54</v>
      </c>
      <c r="H215" s="14">
        <v>16</v>
      </c>
      <c r="I215" s="14">
        <v>12</v>
      </c>
      <c r="J215" s="11"/>
      <c r="K215" s="11"/>
      <c r="L215" s="11"/>
      <c r="M215" s="11"/>
      <c r="N215" s="11"/>
      <c r="O215" s="11"/>
      <c r="P215" s="11"/>
      <c r="Q215" s="11"/>
      <c r="R215" s="11"/>
      <c r="Y215" s="46"/>
      <c r="Z215" s="46"/>
      <c r="AA215" s="11"/>
      <c r="AC215" s="11"/>
      <c r="AD215" s="46"/>
      <c r="AE215" s="46"/>
      <c r="AF215" s="46"/>
      <c r="AG215" s="46"/>
    </row>
    <row r="216" spans="1:33" ht="12" customHeight="1">
      <c r="A216" s="11"/>
      <c r="B216" s="11"/>
      <c r="C216" s="11"/>
      <c r="D216" s="12" t="s">
        <v>316</v>
      </c>
      <c r="E216" s="14">
        <v>62</v>
      </c>
      <c r="F216" s="14">
        <v>67.5</v>
      </c>
      <c r="G216" s="14">
        <v>60</v>
      </c>
      <c r="H216" s="14">
        <v>41</v>
      </c>
      <c r="I216" s="14">
        <v>34</v>
      </c>
      <c r="J216" s="11"/>
      <c r="K216" s="11"/>
      <c r="L216" s="11"/>
      <c r="M216" s="11"/>
      <c r="N216" s="11"/>
      <c r="O216" s="11"/>
      <c r="P216" s="11"/>
      <c r="Q216" s="11"/>
      <c r="R216" s="11"/>
      <c r="Y216" s="46"/>
      <c r="Z216" s="46"/>
      <c r="AA216" s="11"/>
      <c r="AC216" s="11"/>
      <c r="AD216" s="46"/>
      <c r="AE216" s="46"/>
      <c r="AF216" s="46"/>
      <c r="AG216" s="46"/>
    </row>
    <row r="217" spans="1:33" ht="12" customHeight="1">
      <c r="A217" s="11"/>
      <c r="B217" s="11"/>
      <c r="C217" s="11"/>
      <c r="D217" s="12" t="s">
        <v>295</v>
      </c>
      <c r="E217" s="14">
        <v>61.5</v>
      </c>
      <c r="F217" s="14">
        <v>58</v>
      </c>
      <c r="G217" s="14">
        <v>53</v>
      </c>
      <c r="H217" s="14">
        <v>29</v>
      </c>
      <c r="I217" s="14">
        <v>33.5</v>
      </c>
      <c r="J217" s="11"/>
      <c r="K217" s="11"/>
      <c r="L217" s="11"/>
      <c r="M217" s="11"/>
      <c r="N217" s="11"/>
      <c r="O217" s="11"/>
      <c r="P217" s="11"/>
      <c r="Q217" s="11"/>
      <c r="R217" s="11"/>
      <c r="Y217" s="46"/>
      <c r="Z217" s="46"/>
      <c r="AA217" s="11"/>
      <c r="AC217" s="11"/>
      <c r="AD217" s="46"/>
      <c r="AE217" s="46"/>
      <c r="AF217" s="46"/>
      <c r="AG217" s="46"/>
    </row>
    <row r="218" spans="1:33" ht="12" customHeight="1">
      <c r="A218" s="11"/>
      <c r="B218" s="11"/>
      <c r="C218" s="11"/>
      <c r="D218" s="12" t="s">
        <v>100</v>
      </c>
      <c r="E218" s="14">
        <v>61</v>
      </c>
      <c r="F218" s="14">
        <v>50</v>
      </c>
      <c r="G218" s="14">
        <v>41</v>
      </c>
      <c r="H218" s="14">
        <v>23</v>
      </c>
      <c r="I218" s="14">
        <v>36</v>
      </c>
      <c r="J218" s="11"/>
      <c r="K218" s="11"/>
      <c r="L218" s="11"/>
      <c r="M218" s="11"/>
      <c r="N218" s="11"/>
      <c r="O218" s="11"/>
      <c r="P218" s="11"/>
      <c r="Q218" s="11"/>
      <c r="R218" s="11"/>
      <c r="Y218" s="46"/>
      <c r="Z218" s="46"/>
      <c r="AA218" s="11"/>
      <c r="AC218" s="11"/>
      <c r="AD218" s="46"/>
      <c r="AE218" s="46"/>
      <c r="AF218" s="46"/>
      <c r="AG218" s="46"/>
    </row>
    <row r="219" spans="1:33" ht="12" customHeight="1">
      <c r="A219" s="11"/>
      <c r="B219" s="11"/>
      <c r="C219" s="11"/>
      <c r="D219" s="12" t="s">
        <v>307</v>
      </c>
      <c r="E219" s="14">
        <v>60.5</v>
      </c>
      <c r="F219" s="14">
        <v>53</v>
      </c>
      <c r="G219" s="14">
        <v>52</v>
      </c>
      <c r="H219" s="14">
        <v>20</v>
      </c>
      <c r="I219" s="14">
        <v>33.5</v>
      </c>
      <c r="J219" s="11"/>
      <c r="K219" s="11"/>
      <c r="L219" s="11"/>
      <c r="M219" s="11"/>
      <c r="N219" s="11"/>
      <c r="O219" s="11"/>
      <c r="P219" s="11"/>
      <c r="Q219" s="11"/>
      <c r="R219" s="11"/>
      <c r="Y219" s="46"/>
      <c r="Z219" s="46"/>
      <c r="AA219" s="11"/>
      <c r="AC219" s="11"/>
      <c r="AD219" s="46"/>
      <c r="AE219" s="46"/>
      <c r="AF219" s="46"/>
      <c r="AG219" s="46"/>
    </row>
    <row r="220" spans="1:33" ht="12" customHeight="1">
      <c r="A220" s="11"/>
      <c r="B220" s="11"/>
      <c r="C220" s="11"/>
      <c r="D220" s="12" t="s">
        <v>97</v>
      </c>
      <c r="E220" s="14">
        <v>59.5</v>
      </c>
      <c r="F220" s="14">
        <v>52</v>
      </c>
      <c r="G220" s="14">
        <v>51</v>
      </c>
      <c r="H220" s="14">
        <v>28</v>
      </c>
      <c r="I220" s="14">
        <v>25</v>
      </c>
      <c r="J220" s="11"/>
      <c r="K220" s="11"/>
      <c r="L220" s="11"/>
      <c r="M220" s="11"/>
      <c r="N220" s="11"/>
      <c r="O220" s="11"/>
      <c r="P220" s="11"/>
      <c r="Q220" s="11"/>
      <c r="R220" s="11"/>
      <c r="Y220" s="46"/>
      <c r="Z220" s="46"/>
      <c r="AA220" s="11"/>
      <c r="AC220" s="11"/>
      <c r="AD220" s="46"/>
      <c r="AE220" s="46"/>
      <c r="AF220" s="46"/>
      <c r="AG220" s="46"/>
    </row>
    <row r="221" spans="1:33" ht="12" customHeight="1">
      <c r="A221" s="11"/>
      <c r="B221" s="11"/>
      <c r="C221" s="11"/>
      <c r="D221" s="12" t="s">
        <v>186</v>
      </c>
      <c r="E221" s="14">
        <v>59.5</v>
      </c>
      <c r="F221" s="14">
        <v>56.5</v>
      </c>
      <c r="G221" s="14">
        <v>58</v>
      </c>
      <c r="H221" s="14">
        <v>29</v>
      </c>
      <c r="I221" s="14">
        <v>26</v>
      </c>
      <c r="J221" s="11"/>
      <c r="K221" s="11"/>
      <c r="L221" s="11"/>
      <c r="M221" s="11"/>
      <c r="N221" s="11"/>
      <c r="O221" s="11"/>
      <c r="P221" s="11"/>
      <c r="Q221" s="11"/>
      <c r="R221" s="11"/>
      <c r="Y221" s="46"/>
      <c r="Z221" s="46"/>
      <c r="AA221" s="11"/>
      <c r="AC221" s="11"/>
      <c r="AD221" s="46"/>
      <c r="AE221" s="46"/>
      <c r="AF221" s="46"/>
      <c r="AG221" s="46"/>
    </row>
    <row r="222" spans="1:33" ht="12" customHeight="1">
      <c r="A222" s="11"/>
      <c r="B222" s="11"/>
      <c r="C222" s="11"/>
      <c r="D222" s="12" t="s">
        <v>345</v>
      </c>
      <c r="E222" s="14">
        <v>59</v>
      </c>
      <c r="F222" s="14">
        <v>58.5</v>
      </c>
      <c r="G222" s="14">
        <v>54</v>
      </c>
      <c r="H222" s="14">
        <v>30</v>
      </c>
      <c r="I222" s="14">
        <v>32.5</v>
      </c>
      <c r="J222" s="11"/>
      <c r="K222" s="11"/>
      <c r="L222" s="11"/>
      <c r="M222" s="11"/>
      <c r="N222" s="11"/>
      <c r="O222" s="11"/>
      <c r="P222" s="11"/>
      <c r="Q222" s="11"/>
      <c r="R222" s="11"/>
      <c r="Y222" s="46"/>
      <c r="Z222" s="46"/>
      <c r="AA222" s="11"/>
      <c r="AC222" s="11"/>
      <c r="AD222" s="46"/>
      <c r="AE222" s="46"/>
      <c r="AF222" s="46"/>
      <c r="AG222" s="46"/>
    </row>
    <row r="223" spans="1:33" ht="12" customHeight="1">
      <c r="A223" s="11"/>
      <c r="B223" s="11"/>
      <c r="C223" s="11"/>
      <c r="D223" s="12" t="s">
        <v>158</v>
      </c>
      <c r="E223" s="14">
        <v>58.5</v>
      </c>
      <c r="F223" s="14">
        <v>31</v>
      </c>
      <c r="G223" s="14">
        <v>36</v>
      </c>
      <c r="H223" s="14">
        <v>21</v>
      </c>
      <c r="I223" s="14">
        <v>5</v>
      </c>
      <c r="J223" s="11"/>
      <c r="K223" s="11"/>
      <c r="L223" s="11"/>
      <c r="M223" s="11"/>
      <c r="N223" s="11"/>
      <c r="O223" s="11"/>
      <c r="P223" s="11"/>
      <c r="Q223" s="11"/>
      <c r="R223" s="11"/>
      <c r="Y223" s="46"/>
      <c r="Z223" s="46"/>
      <c r="AA223" s="11"/>
      <c r="AC223" s="11"/>
      <c r="AD223" s="46"/>
      <c r="AE223" s="46"/>
      <c r="AF223" s="46"/>
      <c r="AG223" s="46"/>
    </row>
    <row r="224" spans="1:33" ht="12" customHeight="1">
      <c r="A224" s="11"/>
      <c r="B224" s="11"/>
      <c r="C224" s="11"/>
      <c r="D224" s="12" t="s">
        <v>114</v>
      </c>
      <c r="E224" s="14">
        <v>58</v>
      </c>
      <c r="F224" s="14">
        <v>51</v>
      </c>
      <c r="G224" s="14">
        <v>41</v>
      </c>
      <c r="H224" s="14">
        <v>26</v>
      </c>
      <c r="I224" s="14">
        <v>35</v>
      </c>
      <c r="J224" s="11"/>
      <c r="K224" s="11"/>
      <c r="L224" s="11"/>
      <c r="M224" s="11"/>
      <c r="N224" s="11"/>
      <c r="O224" s="11"/>
      <c r="P224" s="11"/>
      <c r="Q224" s="11"/>
      <c r="R224" s="11"/>
      <c r="Y224" s="46"/>
      <c r="Z224" s="46"/>
      <c r="AA224" s="11"/>
      <c r="AC224" s="11"/>
      <c r="AD224" s="46"/>
      <c r="AE224" s="46"/>
      <c r="AF224" s="46"/>
      <c r="AG224" s="46"/>
    </row>
    <row r="225" spans="1:33" ht="12" customHeight="1">
      <c r="A225" s="11"/>
      <c r="B225" s="11"/>
      <c r="C225" s="11"/>
      <c r="D225" s="12" t="s">
        <v>348</v>
      </c>
      <c r="E225" s="14">
        <v>57</v>
      </c>
      <c r="F225" s="14">
        <v>49.5</v>
      </c>
      <c r="G225" s="14">
        <v>52</v>
      </c>
      <c r="H225" s="14">
        <v>19</v>
      </c>
      <c r="I225" s="14">
        <v>27.5</v>
      </c>
      <c r="J225" s="11"/>
      <c r="K225" s="11"/>
      <c r="L225" s="11"/>
      <c r="M225" s="11"/>
      <c r="N225" s="11"/>
      <c r="O225" s="11"/>
      <c r="P225" s="11"/>
      <c r="Q225" s="11"/>
      <c r="R225" s="11"/>
      <c r="Y225" s="46"/>
      <c r="Z225" s="46"/>
      <c r="AA225" s="11"/>
      <c r="AC225" s="11"/>
      <c r="AD225" s="46"/>
      <c r="AE225" s="46"/>
      <c r="AF225" s="46"/>
      <c r="AG225" s="46"/>
    </row>
    <row r="226" spans="1:33" ht="12" customHeight="1">
      <c r="A226" s="11"/>
      <c r="B226" s="11"/>
      <c r="C226" s="11"/>
      <c r="D226" s="12" t="s">
        <v>309</v>
      </c>
      <c r="E226" s="14">
        <v>57</v>
      </c>
      <c r="F226" s="14">
        <v>54</v>
      </c>
      <c r="G226" s="14">
        <v>47</v>
      </c>
      <c r="H226" s="14">
        <v>27</v>
      </c>
      <c r="I226" s="14">
        <v>34</v>
      </c>
      <c r="J226" s="11"/>
      <c r="K226" s="11"/>
      <c r="L226" s="11"/>
      <c r="M226" s="11"/>
      <c r="N226" s="11"/>
      <c r="O226" s="11"/>
      <c r="P226" s="11"/>
      <c r="Q226" s="11"/>
      <c r="R226" s="11"/>
      <c r="Y226" s="46"/>
      <c r="Z226" s="46"/>
      <c r="AA226" s="11"/>
      <c r="AC226" s="11"/>
      <c r="AD226" s="46"/>
      <c r="AE226" s="46"/>
      <c r="AF226" s="46"/>
      <c r="AG226" s="46"/>
    </row>
    <row r="227" spans="1:33" ht="12" customHeight="1">
      <c r="A227" s="11"/>
      <c r="B227" s="11"/>
      <c r="C227" s="11"/>
      <c r="D227" s="12" t="s">
        <v>303</v>
      </c>
      <c r="E227" s="14">
        <v>56.5</v>
      </c>
      <c r="F227" s="14">
        <v>44</v>
      </c>
      <c r="G227" s="14">
        <v>44</v>
      </c>
      <c r="H227" s="14">
        <v>27</v>
      </c>
      <c r="I227" s="14">
        <v>17</v>
      </c>
      <c r="J227" s="11"/>
      <c r="K227" s="11"/>
      <c r="L227" s="11"/>
      <c r="M227" s="11"/>
      <c r="N227" s="11"/>
      <c r="O227" s="11"/>
      <c r="P227" s="11"/>
      <c r="Q227" s="11"/>
      <c r="R227" s="11"/>
      <c r="Y227" s="46"/>
      <c r="Z227" s="46"/>
      <c r="AA227" s="11"/>
      <c r="AC227" s="11"/>
      <c r="AD227" s="46"/>
      <c r="AE227" s="46"/>
      <c r="AF227" s="46"/>
      <c r="AG227" s="46"/>
    </row>
    <row r="228" spans="1:33" ht="12" customHeight="1">
      <c r="A228" s="11"/>
      <c r="B228" s="11"/>
      <c r="C228" s="11"/>
      <c r="D228" s="12" t="s">
        <v>305</v>
      </c>
      <c r="E228" s="14">
        <v>56</v>
      </c>
      <c r="F228" s="14">
        <v>50</v>
      </c>
      <c r="G228" s="14">
        <v>51</v>
      </c>
      <c r="H228" s="14">
        <v>25</v>
      </c>
      <c r="I228" s="14">
        <v>23.5</v>
      </c>
      <c r="J228" s="11"/>
      <c r="K228" s="11"/>
      <c r="L228" s="11"/>
      <c r="M228" s="11"/>
      <c r="N228" s="11"/>
      <c r="O228" s="11"/>
      <c r="P228" s="11"/>
      <c r="Q228" s="11"/>
      <c r="R228" s="11"/>
      <c r="Y228" s="46"/>
      <c r="Z228" s="46"/>
      <c r="AA228" s="11"/>
      <c r="AC228" s="11"/>
      <c r="AD228" s="46"/>
      <c r="AE228" s="46"/>
      <c r="AF228" s="46"/>
      <c r="AG228" s="46"/>
    </row>
    <row r="229" spans="1:33" ht="12" customHeight="1">
      <c r="A229" s="11"/>
      <c r="B229" s="11"/>
      <c r="C229" s="11"/>
      <c r="D229" s="12" t="s">
        <v>110</v>
      </c>
      <c r="E229" s="14">
        <v>56</v>
      </c>
      <c r="F229" s="14">
        <v>45</v>
      </c>
      <c r="G229" s="14">
        <v>45</v>
      </c>
      <c r="H229" s="14">
        <v>19</v>
      </c>
      <c r="I229" s="14">
        <v>25.5</v>
      </c>
      <c r="J229" s="11"/>
      <c r="K229" s="11"/>
      <c r="L229" s="11"/>
      <c r="M229" s="11"/>
      <c r="N229" s="11"/>
      <c r="O229" s="11"/>
      <c r="P229" s="11"/>
      <c r="Q229" s="11"/>
      <c r="R229" s="11"/>
      <c r="Y229" s="46"/>
      <c r="Z229" s="46"/>
      <c r="AA229" s="11"/>
      <c r="AC229" s="11"/>
      <c r="AD229" s="46"/>
      <c r="AE229" s="46"/>
      <c r="AF229" s="46"/>
      <c r="AG229" s="46"/>
    </row>
    <row r="230" spans="1:33" ht="12" customHeight="1">
      <c r="A230" s="11"/>
      <c r="B230" s="11"/>
      <c r="C230" s="11"/>
      <c r="D230" s="12" t="s">
        <v>87</v>
      </c>
      <c r="E230" s="14">
        <v>56</v>
      </c>
      <c r="F230" s="14">
        <v>45</v>
      </c>
      <c r="G230" s="14">
        <v>40</v>
      </c>
      <c r="H230" s="14">
        <v>19</v>
      </c>
      <c r="I230" s="14">
        <v>30.5</v>
      </c>
      <c r="J230" s="11"/>
      <c r="K230" s="11"/>
      <c r="L230" s="11"/>
      <c r="M230" s="11"/>
      <c r="N230" s="11"/>
      <c r="O230" s="11"/>
      <c r="P230" s="11"/>
      <c r="Q230" s="11"/>
      <c r="R230" s="11"/>
      <c r="Y230" s="46"/>
      <c r="Z230" s="46"/>
      <c r="AA230" s="11"/>
      <c r="AC230" s="11"/>
      <c r="AD230" s="46"/>
      <c r="AE230" s="46"/>
      <c r="AF230" s="46"/>
      <c r="AG230" s="46"/>
    </row>
    <row r="231" spans="1:33" ht="12" customHeight="1">
      <c r="A231" s="11"/>
      <c r="B231" s="11"/>
      <c r="C231" s="11"/>
      <c r="D231" s="12" t="s">
        <v>297</v>
      </c>
      <c r="E231" s="14">
        <v>55.5</v>
      </c>
      <c r="F231" s="14">
        <v>52.5</v>
      </c>
      <c r="G231" s="14">
        <v>49</v>
      </c>
      <c r="H231" s="14">
        <v>28</v>
      </c>
      <c r="I231" s="14">
        <v>28</v>
      </c>
      <c r="J231" s="11"/>
      <c r="K231" s="11"/>
      <c r="L231" s="11"/>
      <c r="M231" s="11"/>
      <c r="N231" s="11"/>
      <c r="O231" s="11"/>
      <c r="P231" s="11"/>
      <c r="Q231" s="11"/>
      <c r="R231" s="11"/>
      <c r="Y231" s="46"/>
      <c r="Z231" s="46"/>
      <c r="AA231" s="11"/>
      <c r="AC231" s="11"/>
      <c r="AD231" s="46"/>
      <c r="AE231" s="46"/>
      <c r="AF231" s="46"/>
      <c r="AG231" s="46"/>
    </row>
    <row r="232" spans="1:33" ht="12" customHeight="1">
      <c r="A232" s="11"/>
      <c r="B232" s="11"/>
      <c r="C232" s="11"/>
      <c r="D232" s="12" t="s">
        <v>93</v>
      </c>
      <c r="E232" s="14">
        <v>54.5</v>
      </c>
      <c r="F232" s="14">
        <v>51.5</v>
      </c>
      <c r="G232" s="14">
        <v>57</v>
      </c>
      <c r="H232" s="14">
        <v>20</v>
      </c>
      <c r="I232" s="14">
        <v>26</v>
      </c>
      <c r="J232" s="11"/>
      <c r="K232" s="11"/>
      <c r="L232" s="11"/>
      <c r="M232" s="11"/>
      <c r="N232" s="11"/>
      <c r="O232" s="11"/>
      <c r="P232" s="11"/>
      <c r="Q232" s="11"/>
      <c r="R232" s="11"/>
      <c r="Y232" s="46"/>
      <c r="Z232" s="46"/>
      <c r="AA232" s="11"/>
      <c r="AC232" s="11"/>
      <c r="AD232" s="46"/>
      <c r="AE232" s="46"/>
      <c r="AF232" s="46"/>
      <c r="AG232" s="46"/>
    </row>
    <row r="233" spans="1:33" ht="12" customHeight="1">
      <c r="A233" s="11"/>
      <c r="B233" s="11"/>
      <c r="C233" s="11"/>
      <c r="D233" s="12" t="s">
        <v>112</v>
      </c>
      <c r="E233" s="14">
        <v>53.5</v>
      </c>
      <c r="F233" s="14">
        <v>46.5</v>
      </c>
      <c r="G233" s="14">
        <v>45</v>
      </c>
      <c r="H233" s="14">
        <v>24</v>
      </c>
      <c r="I233" s="14">
        <v>23.5</v>
      </c>
      <c r="J233" s="11"/>
      <c r="K233" s="11"/>
      <c r="L233" s="11"/>
      <c r="M233" s="11"/>
      <c r="N233" s="11"/>
      <c r="O233" s="11"/>
      <c r="P233" s="11"/>
      <c r="Q233" s="11"/>
      <c r="R233" s="11"/>
      <c r="Y233" s="46"/>
      <c r="Z233" s="46"/>
      <c r="AA233" s="11"/>
      <c r="AC233" s="11"/>
      <c r="AD233" s="46"/>
      <c r="AE233" s="46"/>
      <c r="AF233" s="46"/>
      <c r="AG233" s="46"/>
    </row>
    <row r="234" spans="1:33" ht="12" customHeight="1">
      <c r="A234" s="11"/>
      <c r="B234" s="11"/>
      <c r="C234" s="11"/>
      <c r="D234" s="12" t="s">
        <v>122</v>
      </c>
      <c r="E234" s="14">
        <v>53</v>
      </c>
      <c r="F234" s="14">
        <v>48.5</v>
      </c>
      <c r="G234" s="14">
        <v>48</v>
      </c>
      <c r="H234" s="14">
        <v>21</v>
      </c>
      <c r="I234" s="14">
        <v>28</v>
      </c>
      <c r="J234" s="11"/>
      <c r="K234" s="11"/>
      <c r="L234" s="11"/>
      <c r="M234" s="11"/>
      <c r="N234" s="11"/>
      <c r="O234" s="11"/>
      <c r="P234" s="11"/>
      <c r="Q234" s="11"/>
      <c r="R234" s="11"/>
      <c r="Y234" s="46"/>
      <c r="Z234" s="46"/>
      <c r="AA234" s="11"/>
      <c r="AC234" s="11"/>
      <c r="AD234" s="46"/>
      <c r="AE234" s="46"/>
      <c r="AF234" s="46"/>
      <c r="AG234" s="46"/>
    </row>
    <row r="235" spans="1:33" ht="12" customHeight="1">
      <c r="A235" s="11"/>
      <c r="B235" s="11"/>
      <c r="C235" s="11"/>
      <c r="D235" s="12" t="s">
        <v>98</v>
      </c>
      <c r="E235" s="14">
        <v>52.5</v>
      </c>
      <c r="F235" s="14">
        <v>49</v>
      </c>
      <c r="G235" s="14">
        <v>45</v>
      </c>
      <c r="H235" s="14">
        <v>24</v>
      </c>
      <c r="I235" s="14">
        <v>29</v>
      </c>
      <c r="J235" s="11"/>
      <c r="K235" s="11"/>
      <c r="L235" s="11"/>
      <c r="M235" s="11"/>
      <c r="N235" s="11"/>
      <c r="O235" s="11"/>
      <c r="P235" s="11"/>
      <c r="Q235" s="11"/>
      <c r="R235" s="11"/>
      <c r="Y235" s="46"/>
      <c r="Z235" s="46"/>
      <c r="AA235" s="11"/>
      <c r="AC235" s="11"/>
      <c r="AD235" s="46"/>
      <c r="AE235" s="46"/>
      <c r="AF235" s="46"/>
      <c r="AG235" s="46"/>
    </row>
    <row r="236" spans="1:33" ht="12" customHeight="1">
      <c r="A236" s="11"/>
      <c r="B236" s="11"/>
      <c r="C236" s="11"/>
      <c r="D236" s="12" t="s">
        <v>118</v>
      </c>
      <c r="E236" s="14">
        <v>50.5</v>
      </c>
      <c r="F236" s="14">
        <v>56.5</v>
      </c>
      <c r="G236" s="14">
        <v>49</v>
      </c>
      <c r="H236" s="14">
        <v>29</v>
      </c>
      <c r="I236" s="14">
        <v>35</v>
      </c>
      <c r="J236" s="11"/>
      <c r="K236" s="11"/>
      <c r="L236" s="11"/>
      <c r="M236" s="11"/>
      <c r="N236" s="11"/>
      <c r="O236" s="11"/>
      <c r="P236" s="11"/>
      <c r="Q236" s="11"/>
      <c r="R236" s="11"/>
      <c r="Y236" s="46"/>
      <c r="Z236" s="46"/>
      <c r="AA236" s="11"/>
      <c r="AC236" s="11"/>
      <c r="AD236" s="46"/>
      <c r="AE236" s="46"/>
      <c r="AF236" s="46"/>
      <c r="AG236" s="46"/>
    </row>
    <row r="237" spans="1:33" ht="12" customHeight="1">
      <c r="A237" s="11"/>
      <c r="B237" s="11"/>
      <c r="C237" s="11"/>
      <c r="D237" s="12" t="s">
        <v>104</v>
      </c>
      <c r="E237" s="14">
        <v>49</v>
      </c>
      <c r="F237" s="14">
        <v>43</v>
      </c>
      <c r="G237" s="14">
        <v>44</v>
      </c>
      <c r="H237" s="14">
        <v>26</v>
      </c>
      <c r="I237" s="14">
        <v>15.5</v>
      </c>
      <c r="J237" s="11"/>
      <c r="K237" s="11"/>
      <c r="L237" s="11"/>
      <c r="M237" s="11"/>
      <c r="N237" s="11"/>
      <c r="O237" s="11"/>
      <c r="P237" s="11"/>
      <c r="Q237" s="11"/>
      <c r="R237" s="11"/>
      <c r="Y237" s="46"/>
      <c r="Z237" s="46"/>
      <c r="AA237" s="11"/>
      <c r="AC237" s="11"/>
      <c r="AD237" s="46"/>
      <c r="AE237" s="46"/>
      <c r="AF237" s="46"/>
      <c r="AG237" s="46"/>
    </row>
    <row r="238" spans="1:33" ht="12" customHeight="1">
      <c r="A238" s="11"/>
      <c r="B238" s="11"/>
      <c r="C238" s="11"/>
      <c r="D238" s="12" t="s">
        <v>106</v>
      </c>
      <c r="E238" s="14">
        <v>49</v>
      </c>
      <c r="F238" s="14">
        <v>33.5</v>
      </c>
      <c r="G238" s="14">
        <v>28</v>
      </c>
      <c r="H238" s="14">
        <v>12</v>
      </c>
      <c r="I238" s="14">
        <v>26.5</v>
      </c>
      <c r="J238" s="11"/>
      <c r="K238" s="11"/>
      <c r="L238" s="11"/>
      <c r="M238" s="11"/>
      <c r="N238" s="11"/>
      <c r="O238" s="11"/>
      <c r="P238" s="11"/>
      <c r="Q238" s="11"/>
      <c r="R238" s="11"/>
      <c r="Y238" s="46"/>
      <c r="Z238" s="46"/>
      <c r="AA238" s="11"/>
      <c r="AC238" s="11"/>
      <c r="AD238" s="46"/>
      <c r="AE238" s="46"/>
      <c r="AF238" s="46"/>
      <c r="AG238" s="46"/>
    </row>
    <row r="239" spans="1:33" ht="12" customHeight="1">
      <c r="A239" s="11"/>
      <c r="B239" s="11"/>
      <c r="C239" s="11"/>
      <c r="D239" s="12" t="s">
        <v>124</v>
      </c>
      <c r="E239" s="14">
        <v>48.5</v>
      </c>
      <c r="F239" s="14">
        <v>52.5</v>
      </c>
      <c r="G239" s="14">
        <v>45</v>
      </c>
      <c r="H239" s="14">
        <v>19</v>
      </c>
      <c r="I239" s="14">
        <v>41</v>
      </c>
      <c r="J239" s="11"/>
      <c r="K239" s="11"/>
      <c r="L239" s="11"/>
      <c r="M239" s="11"/>
      <c r="N239" s="11"/>
      <c r="O239" s="11"/>
      <c r="P239" s="11"/>
      <c r="Q239" s="11"/>
      <c r="R239" s="11"/>
      <c r="Y239" s="46"/>
      <c r="Z239" s="46"/>
      <c r="AA239" s="11"/>
      <c r="AC239" s="11"/>
      <c r="AD239" s="46"/>
      <c r="AE239" s="46"/>
      <c r="AF239" s="46"/>
      <c r="AG239" s="46"/>
    </row>
    <row r="240" spans="1:33" ht="12" customHeight="1">
      <c r="A240" s="11"/>
      <c r="B240" s="11"/>
      <c r="C240" s="11"/>
      <c r="D240" s="12" t="s">
        <v>209</v>
      </c>
      <c r="E240" s="14">
        <v>45.5</v>
      </c>
      <c r="F240" s="14">
        <v>45</v>
      </c>
      <c r="G240" s="14">
        <v>59</v>
      </c>
      <c r="H240" s="14">
        <v>15</v>
      </c>
      <c r="I240" s="14">
        <v>16</v>
      </c>
      <c r="J240" s="11"/>
      <c r="K240" s="11"/>
      <c r="L240" s="11"/>
      <c r="M240" s="11"/>
      <c r="N240" s="11"/>
      <c r="O240" s="11"/>
      <c r="P240" s="11"/>
      <c r="Q240" s="11"/>
      <c r="R240" s="11"/>
      <c r="Y240" s="46"/>
      <c r="Z240" s="46"/>
      <c r="AA240" s="11"/>
      <c r="AC240" s="11"/>
      <c r="AD240" s="46"/>
      <c r="AE240" s="46"/>
      <c r="AF240" s="46"/>
      <c r="AG240" s="46"/>
    </row>
    <row r="241" spans="1:33" ht="12" customHeight="1">
      <c r="A241" s="11"/>
      <c r="B241" s="11"/>
      <c r="C241" s="11"/>
      <c r="D241" s="12" t="s">
        <v>89</v>
      </c>
      <c r="E241" s="14">
        <v>45</v>
      </c>
      <c r="F241" s="14">
        <v>39</v>
      </c>
      <c r="G241" s="14">
        <v>37</v>
      </c>
      <c r="H241" s="14">
        <v>20</v>
      </c>
      <c r="I241" s="14">
        <v>20.5</v>
      </c>
      <c r="J241" s="11"/>
      <c r="K241" s="11"/>
      <c r="L241" s="11"/>
      <c r="M241" s="58"/>
      <c r="N241" s="58"/>
      <c r="O241" s="58"/>
      <c r="P241" s="11"/>
      <c r="Q241" s="11"/>
      <c r="R241" s="11"/>
      <c r="Y241" s="46"/>
      <c r="Z241" s="46"/>
      <c r="AA241" s="11"/>
      <c r="AC241" s="11"/>
      <c r="AD241" s="46"/>
      <c r="AE241" s="46"/>
      <c r="AF241" s="46"/>
      <c r="AG241" s="46"/>
    </row>
    <row r="242" spans="1:33" ht="12" customHeight="1">
      <c r="A242" s="11"/>
      <c r="B242" s="11"/>
      <c r="C242" s="11"/>
      <c r="D242" s="12" t="s">
        <v>102</v>
      </c>
      <c r="E242" s="14">
        <v>44</v>
      </c>
      <c r="F242" s="14">
        <v>38.5</v>
      </c>
      <c r="G242" s="14">
        <v>46</v>
      </c>
      <c r="H242" s="14">
        <v>19</v>
      </c>
      <c r="I242" s="14">
        <v>12</v>
      </c>
      <c r="J242" s="11"/>
      <c r="K242" s="11"/>
      <c r="L242" s="11"/>
      <c r="M242" s="11"/>
      <c r="N242" s="11"/>
      <c r="O242" s="11"/>
      <c r="P242" s="11"/>
      <c r="Q242" s="11"/>
      <c r="R242" s="11"/>
      <c r="Y242" s="46"/>
      <c r="Z242" s="46"/>
      <c r="AA242" s="11"/>
      <c r="AC242" s="11"/>
      <c r="AD242" s="46"/>
      <c r="AE242" s="46"/>
      <c r="AF242" s="46"/>
      <c r="AG242" s="46"/>
    </row>
    <row r="243" spans="1:33" ht="12" customHeight="1">
      <c r="A243" s="11"/>
      <c r="B243" s="11"/>
      <c r="C243" s="11"/>
      <c r="D243" s="12" t="s">
        <v>194</v>
      </c>
      <c r="E243" s="14">
        <v>35</v>
      </c>
      <c r="F243" s="14">
        <v>24.5</v>
      </c>
      <c r="G243" s="14">
        <v>19</v>
      </c>
      <c r="H243" s="14">
        <v>4</v>
      </c>
      <c r="I243" s="14">
        <v>25.5</v>
      </c>
      <c r="J243" s="11"/>
      <c r="K243" s="11"/>
      <c r="L243" s="11"/>
      <c r="M243" s="58"/>
      <c r="N243" s="58"/>
      <c r="O243" s="58"/>
      <c r="P243" s="11"/>
      <c r="Q243" s="11"/>
      <c r="R243" s="11"/>
      <c r="Y243" s="46"/>
      <c r="Z243" s="46"/>
      <c r="AA243" s="11"/>
      <c r="AC243" s="11"/>
      <c r="AD243" s="46"/>
      <c r="AE243" s="46"/>
      <c r="AF243" s="46"/>
      <c r="AG243" s="46"/>
    </row>
    <row r="244" spans="1:33" ht="12" customHeight="1">
      <c r="A244" s="11"/>
      <c r="B244" s="11"/>
      <c r="C244" s="11"/>
      <c r="D244" s="12" t="s">
        <v>91</v>
      </c>
      <c r="E244" s="14">
        <v>32.5</v>
      </c>
      <c r="F244" s="14">
        <v>24</v>
      </c>
      <c r="G244" s="14">
        <v>15</v>
      </c>
      <c r="H244" s="14">
        <v>10</v>
      </c>
      <c r="I244" s="14">
        <v>22.5</v>
      </c>
      <c r="J244" s="11"/>
      <c r="K244" s="11"/>
      <c r="L244" s="11"/>
      <c r="M244" s="58"/>
      <c r="N244" s="58"/>
      <c r="O244" s="58"/>
      <c r="P244" s="11"/>
      <c r="Q244" s="11"/>
      <c r="R244" s="11"/>
      <c r="Y244" s="46"/>
      <c r="Z244" s="46"/>
      <c r="AA244" s="11"/>
      <c r="AC244" s="11"/>
      <c r="AD244" s="46"/>
      <c r="AE244" s="46"/>
      <c r="AF244" s="46"/>
      <c r="AG244" s="46"/>
    </row>
    <row r="245" spans="1:33" ht="12.75" customHeight="1" thickBot="1">
      <c r="A245" s="11"/>
      <c r="B245" s="11"/>
      <c r="C245" s="11"/>
      <c r="D245" s="12" t="s">
        <v>28</v>
      </c>
      <c r="E245" s="15">
        <v>32</v>
      </c>
      <c r="F245" s="15">
        <v>34</v>
      </c>
      <c r="G245" s="15">
        <v>30</v>
      </c>
      <c r="H245" s="15">
        <v>18</v>
      </c>
      <c r="I245" s="15">
        <v>20</v>
      </c>
      <c r="J245" s="11"/>
      <c r="K245" s="11"/>
      <c r="L245" s="11"/>
      <c r="M245" s="58"/>
      <c r="N245" s="58"/>
      <c r="O245" s="58"/>
      <c r="P245" s="11"/>
      <c r="Q245" s="11"/>
      <c r="R245" s="11"/>
      <c r="Y245" s="46"/>
      <c r="Z245" s="46"/>
      <c r="AA245" s="11"/>
      <c r="AC245" s="11"/>
      <c r="AD245" s="46"/>
      <c r="AE245" s="46"/>
      <c r="AF245" s="46"/>
      <c r="AG245" s="46"/>
    </row>
    <row r="246" spans="1:33" ht="12.75" customHeight="1" thickBot="1">
      <c r="A246" s="11"/>
      <c r="B246" s="11"/>
      <c r="C246" s="11"/>
      <c r="D246" s="56" t="s">
        <v>210</v>
      </c>
      <c r="E246" s="57">
        <f>AVERAGE(E132:E245)</f>
        <v>68.73684210526316</v>
      </c>
      <c r="F246" s="57">
        <f>AVERAGE(F132:F245)</f>
        <v>59.1140350877193</v>
      </c>
      <c r="G246" s="58"/>
      <c r="H246" s="58"/>
      <c r="I246" s="58"/>
      <c r="J246" s="58"/>
      <c r="K246" s="58"/>
      <c r="L246" s="58"/>
      <c r="M246" s="58"/>
      <c r="N246" s="58"/>
      <c r="O246" s="58"/>
      <c r="P246" s="11"/>
      <c r="Q246" s="11"/>
      <c r="R246" s="11"/>
      <c r="Y246" s="46"/>
      <c r="Z246" s="46"/>
      <c r="AA246" s="11"/>
      <c r="AC246" s="11"/>
      <c r="AD246" s="46"/>
      <c r="AE246" s="46"/>
      <c r="AF246" s="46"/>
      <c r="AG246" s="46"/>
    </row>
    <row r="247" spans="1:33" ht="12.75" customHeight="1" thickBot="1">
      <c r="A247" s="58"/>
      <c r="B247" s="58"/>
      <c r="C247" s="58"/>
      <c r="D247" s="21" t="s">
        <v>211</v>
      </c>
      <c r="E247" s="22">
        <f>STDEV(E132:E245)</f>
        <v>13.139350229471948</v>
      </c>
      <c r="F247" s="22">
        <f>STDEV(F132:F245)</f>
        <v>15.01577858730039</v>
      </c>
      <c r="G247" s="11"/>
      <c r="H247" s="11"/>
      <c r="I247" s="11"/>
      <c r="J247" s="11"/>
      <c r="K247" s="11"/>
      <c r="L247" s="11"/>
      <c r="M247" s="58"/>
      <c r="N247" s="58"/>
      <c r="O247" s="58"/>
      <c r="P247" s="58"/>
      <c r="Q247" s="58"/>
      <c r="R247" s="58"/>
      <c r="Y247" s="46"/>
      <c r="Z247" s="46"/>
      <c r="AA247" s="58"/>
      <c r="AC247" s="11"/>
      <c r="AD247" s="46"/>
      <c r="AE247" s="46"/>
      <c r="AF247" s="46"/>
      <c r="AG247" s="46"/>
    </row>
    <row r="248" spans="1:33" ht="12.75" customHeight="1" thickBot="1">
      <c r="A248" s="11"/>
      <c r="B248" s="11"/>
      <c r="C248" s="11"/>
      <c r="D248" s="56" t="s">
        <v>212</v>
      </c>
      <c r="E248" s="59">
        <f>E247/E246</f>
        <v>0.19115440609492113</v>
      </c>
      <c r="F248" s="59">
        <f>F247/F246</f>
        <v>0.25401376449803303</v>
      </c>
      <c r="G248" s="58"/>
      <c r="H248" s="58"/>
      <c r="I248" s="58"/>
      <c r="J248" s="58"/>
      <c r="K248" s="58"/>
      <c r="L248" s="58"/>
      <c r="M248" s="58"/>
      <c r="N248" s="58"/>
      <c r="O248" s="58"/>
      <c r="P248" s="11"/>
      <c r="Q248" s="11"/>
      <c r="R248" s="11"/>
      <c r="Y248" s="46"/>
      <c r="Z248" s="46"/>
      <c r="AA248" s="11"/>
      <c r="AC248" s="11"/>
      <c r="AD248" s="46"/>
      <c r="AE248" s="46"/>
      <c r="AF248" s="46"/>
      <c r="AG248" s="46"/>
    </row>
    <row r="249" spans="1:33" ht="13.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Y249" s="46"/>
      <c r="Z249" s="46"/>
      <c r="AA249" s="58"/>
      <c r="AC249" s="11"/>
      <c r="AD249" s="46"/>
      <c r="AE249" s="46"/>
      <c r="AF249" s="46"/>
      <c r="AG249" s="46"/>
    </row>
    <row r="250" spans="1:33" ht="13.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/>
      <c r="N250"/>
      <c r="O250"/>
      <c r="Y250" s="46"/>
      <c r="Z250" s="46"/>
      <c r="AC250" s="11"/>
      <c r="AD250" s="46"/>
      <c r="AE250" s="46"/>
      <c r="AF250" s="46"/>
      <c r="AG250" s="46"/>
    </row>
    <row r="251" spans="7:34" ht="15" thickBot="1">
      <c r="G251" s="4" t="s">
        <v>280</v>
      </c>
      <c r="X251" s="1"/>
      <c r="Y251" s="42"/>
      <c r="Z251" s="42"/>
      <c r="AA251" s="42"/>
      <c r="AE251" s="42"/>
      <c r="AF251" s="42"/>
      <c r="AG251" s="42"/>
      <c r="AH251" s="42"/>
    </row>
    <row r="252" spans="5:34" ht="16.5" customHeight="1" thickBot="1">
      <c r="E252" s="78"/>
      <c r="F252" s="136"/>
      <c r="G252" s="7" t="s">
        <v>169</v>
      </c>
      <c r="H252" s="136"/>
      <c r="I252" s="79"/>
      <c r="X252" s="1"/>
      <c r="Y252" s="42"/>
      <c r="Z252" s="42"/>
      <c r="AA252" s="42"/>
      <c r="AE252" s="42"/>
      <c r="AF252" s="42"/>
      <c r="AG252" s="42"/>
      <c r="AH252" s="42"/>
    </row>
    <row r="253" spans="5:34" ht="15" thickBot="1">
      <c r="E253" s="137"/>
      <c r="F253" s="137"/>
      <c r="G253" s="138"/>
      <c r="H253" s="137"/>
      <c r="I253" s="137"/>
      <c r="X253" s="1"/>
      <c r="Y253" s="42"/>
      <c r="Z253" s="42"/>
      <c r="AA253" s="42"/>
      <c r="AE253" s="42"/>
      <c r="AF253" s="42"/>
      <c r="AG253" s="42"/>
      <c r="AH253" s="42"/>
    </row>
    <row r="254" spans="5:33" ht="13.5">
      <c r="E254" s="139"/>
      <c r="F254" s="139"/>
      <c r="G254" s="140" t="s">
        <v>174</v>
      </c>
      <c r="H254" s="140" t="s">
        <v>176</v>
      </c>
      <c r="Y254" s="42"/>
      <c r="Z254" s="42"/>
      <c r="AD254" s="42"/>
      <c r="AE254" s="42"/>
      <c r="AF254" s="42"/>
      <c r="AG254" s="42"/>
    </row>
    <row r="255" spans="5:33" ht="15" thickBot="1">
      <c r="E255" s="141">
        <v>1988</v>
      </c>
      <c r="F255" s="141">
        <v>1993</v>
      </c>
      <c r="G255" s="141" t="s">
        <v>175</v>
      </c>
      <c r="H255" s="141" t="s">
        <v>177</v>
      </c>
      <c r="Y255" s="42"/>
      <c r="Z255" s="42"/>
      <c r="AD255" s="42"/>
      <c r="AE255" s="42"/>
      <c r="AF255" s="42"/>
      <c r="AG255" s="42"/>
    </row>
    <row r="256" spans="4:33" ht="13.5">
      <c r="D256" s="25" t="s">
        <v>110</v>
      </c>
      <c r="E256" s="142">
        <v>0.07</v>
      </c>
      <c r="F256" s="142">
        <v>0.01</v>
      </c>
      <c r="G256" s="145">
        <v>1039.08</v>
      </c>
      <c r="H256" s="148">
        <f aca="true" t="shared" si="0" ref="H256:H283">F256*G256</f>
        <v>10.390799999999999</v>
      </c>
      <c r="Y256" s="42"/>
      <c r="Z256" s="42"/>
      <c r="AD256" s="42"/>
      <c r="AE256" s="42"/>
      <c r="AF256" s="42"/>
      <c r="AG256" s="42"/>
    </row>
    <row r="257" spans="4:33" ht="13.5">
      <c r="D257" s="25" t="s">
        <v>130</v>
      </c>
      <c r="E257" s="143">
        <v>0.22</v>
      </c>
      <c r="F257" s="143">
        <v>0.32</v>
      </c>
      <c r="G257" s="146">
        <v>1212.26</v>
      </c>
      <c r="H257" s="149">
        <f t="shared" si="0"/>
        <v>387.9232</v>
      </c>
      <c r="Y257" s="42"/>
      <c r="Z257" s="42"/>
      <c r="AD257" s="42"/>
      <c r="AE257" s="42"/>
      <c r="AF257" s="42"/>
      <c r="AG257" s="42"/>
    </row>
    <row r="258" spans="4:33" ht="13.5">
      <c r="D258" s="25" t="s">
        <v>297</v>
      </c>
      <c r="E258" s="143">
        <v>0.42</v>
      </c>
      <c r="F258" s="143">
        <v>0.62</v>
      </c>
      <c r="G258" s="146">
        <v>1904.98</v>
      </c>
      <c r="H258" s="149">
        <f t="shared" si="0"/>
        <v>1181.0876</v>
      </c>
      <c r="Y258" s="42"/>
      <c r="Z258" s="42"/>
      <c r="AD258" s="42"/>
      <c r="AE258" s="42"/>
      <c r="AF258" s="42"/>
      <c r="AG258" s="42"/>
    </row>
    <row r="259" spans="4:33" ht="13.5">
      <c r="D259" s="25" t="s">
        <v>311</v>
      </c>
      <c r="E259" s="143">
        <v>0.18</v>
      </c>
      <c r="F259" s="143">
        <v>0.17</v>
      </c>
      <c r="G259" s="146">
        <v>2177.12</v>
      </c>
      <c r="H259" s="149">
        <f t="shared" si="0"/>
        <v>370.1104</v>
      </c>
      <c r="Y259" s="42"/>
      <c r="Z259" s="42"/>
      <c r="AD259" s="42"/>
      <c r="AE259" s="42"/>
      <c r="AF259" s="42"/>
      <c r="AG259" s="42"/>
    </row>
    <row r="260" spans="4:33" ht="13.5">
      <c r="D260" s="25" t="s">
        <v>170</v>
      </c>
      <c r="E260" s="143">
        <v>0.56</v>
      </c>
      <c r="F260" s="143">
        <v>0.75</v>
      </c>
      <c r="G260" s="146">
        <v>2193</v>
      </c>
      <c r="H260" s="149">
        <f t="shared" si="0"/>
        <v>1644.75</v>
      </c>
      <c r="Y260" s="42"/>
      <c r="Z260" s="42"/>
      <c r="AD260" s="42"/>
      <c r="AE260" s="42"/>
      <c r="AF260" s="42"/>
      <c r="AG260" s="42"/>
    </row>
    <row r="261" spans="4:33" ht="13.5">
      <c r="D261" s="25" t="s">
        <v>319</v>
      </c>
      <c r="E261" s="143">
        <v>0.23</v>
      </c>
      <c r="F261" s="143">
        <v>0.31</v>
      </c>
      <c r="G261" s="146">
        <v>2671.92</v>
      </c>
      <c r="H261" s="149">
        <f t="shared" si="0"/>
        <v>828.2952</v>
      </c>
      <c r="Y261" s="42"/>
      <c r="Z261" s="42"/>
      <c r="AD261" s="42"/>
      <c r="AE261" s="42"/>
      <c r="AF261" s="42"/>
      <c r="AG261" s="42"/>
    </row>
    <row r="262" spans="4:33" ht="13.5">
      <c r="D262" s="25" t="s">
        <v>310</v>
      </c>
      <c r="E262" s="143">
        <v>0.06</v>
      </c>
      <c r="F262" s="143">
        <v>0.11</v>
      </c>
      <c r="G262" s="146">
        <v>3141.98</v>
      </c>
      <c r="H262" s="149">
        <f t="shared" si="0"/>
        <v>345.6178</v>
      </c>
      <c r="Y262" s="42"/>
      <c r="Z262" s="42"/>
      <c r="AD262" s="42"/>
      <c r="AE262" s="42"/>
      <c r="AF262" s="42"/>
      <c r="AG262" s="42"/>
    </row>
    <row r="263" spans="4:33" ht="13.5">
      <c r="D263" s="25" t="s">
        <v>344</v>
      </c>
      <c r="E263" s="143">
        <v>0.05</v>
      </c>
      <c r="F263" s="143">
        <v>0.06</v>
      </c>
      <c r="G263" s="146">
        <v>4774.82</v>
      </c>
      <c r="H263" s="149">
        <f t="shared" si="0"/>
        <v>286.4892</v>
      </c>
      <c r="Y263" s="42"/>
      <c r="Z263" s="42"/>
      <c r="AD263" s="42"/>
      <c r="AE263" s="42"/>
      <c r="AF263" s="42"/>
      <c r="AG263" s="42"/>
    </row>
    <row r="264" spans="4:33" ht="13.5">
      <c r="D264" s="25" t="s">
        <v>314</v>
      </c>
      <c r="E264" s="143">
        <v>0.15</v>
      </c>
      <c r="F264" s="143">
        <v>0.19</v>
      </c>
      <c r="G264" s="146">
        <v>6259.22</v>
      </c>
      <c r="H264" s="149">
        <f t="shared" si="0"/>
        <v>1189.2518</v>
      </c>
      <c r="Y264" s="42"/>
      <c r="Z264" s="42"/>
      <c r="AD264" s="42"/>
      <c r="AE264" s="42"/>
      <c r="AF264" s="42"/>
      <c r="AG264" s="42"/>
    </row>
    <row r="265" spans="4:33" ht="13.5">
      <c r="D265" s="25" t="s">
        <v>192</v>
      </c>
      <c r="E265" s="143">
        <v>1.94</v>
      </c>
      <c r="F265" s="143">
        <v>2.49</v>
      </c>
      <c r="G265" s="146">
        <v>8659</v>
      </c>
      <c r="H265" s="149">
        <f t="shared" si="0"/>
        <v>21560.910000000003</v>
      </c>
      <c r="Y265" s="42"/>
      <c r="Z265" s="42"/>
      <c r="AD265" s="42"/>
      <c r="AE265" s="42"/>
      <c r="AF265" s="42"/>
      <c r="AG265" s="42"/>
    </row>
    <row r="266" spans="4:33" ht="13.5">
      <c r="D266" s="25" t="s">
        <v>171</v>
      </c>
      <c r="E266" s="143">
        <v>1.56</v>
      </c>
      <c r="F266" s="143">
        <v>3.08</v>
      </c>
      <c r="G266" s="146">
        <v>9623.86</v>
      </c>
      <c r="H266" s="149">
        <f t="shared" si="0"/>
        <v>29641.488800000003</v>
      </c>
      <c r="Y266" s="42"/>
      <c r="Z266" s="42"/>
      <c r="AD266" s="42"/>
      <c r="AE266" s="42"/>
      <c r="AF266" s="42"/>
      <c r="AG266" s="42"/>
    </row>
    <row r="267" spans="4:33" ht="13.5">
      <c r="D267" s="25" t="s">
        <v>119</v>
      </c>
      <c r="E267" s="143">
        <v>2.1</v>
      </c>
      <c r="F267" s="143">
        <v>2.24</v>
      </c>
      <c r="G267" s="146">
        <v>13483.3</v>
      </c>
      <c r="H267" s="149">
        <f t="shared" si="0"/>
        <v>30202.592</v>
      </c>
      <c r="Y267" s="42"/>
      <c r="Z267" s="42"/>
      <c r="AD267" s="42"/>
      <c r="AE267" s="42"/>
      <c r="AF267" s="42"/>
      <c r="AG267" s="42"/>
    </row>
    <row r="268" spans="4:33" ht="13.5">
      <c r="D268" s="25" t="s">
        <v>296</v>
      </c>
      <c r="E268" s="143">
        <v>0.5</v>
      </c>
      <c r="F268" s="143">
        <v>0.81</v>
      </c>
      <c r="G268" s="146">
        <v>13508.04</v>
      </c>
      <c r="H268" s="149">
        <f t="shared" si="0"/>
        <v>10941.512400000001</v>
      </c>
      <c r="Y268" s="42"/>
      <c r="Z268" s="42"/>
      <c r="AD268" s="42"/>
      <c r="AE268" s="42"/>
      <c r="AF268" s="42"/>
      <c r="AG268" s="42"/>
    </row>
    <row r="269" spans="4:33" ht="13.5">
      <c r="D269" s="25" t="s">
        <v>92</v>
      </c>
      <c r="E269" s="143">
        <v>0.77</v>
      </c>
      <c r="F269" s="143">
        <v>0.96</v>
      </c>
      <c r="G269" s="146">
        <v>16847.94</v>
      </c>
      <c r="H269" s="149">
        <f t="shared" si="0"/>
        <v>16174.022399999998</v>
      </c>
      <c r="Y269" s="42"/>
      <c r="Z269" s="42"/>
      <c r="AD269" s="42"/>
      <c r="AE269" s="42"/>
      <c r="AF269" s="42"/>
      <c r="AG269" s="42"/>
    </row>
    <row r="270" spans="4:33" ht="13.5">
      <c r="D270" s="25" t="s">
        <v>125</v>
      </c>
      <c r="E270" s="143">
        <v>0.3</v>
      </c>
      <c r="F270" s="143">
        <v>0.42</v>
      </c>
      <c r="G270" s="146">
        <v>16849</v>
      </c>
      <c r="H270" s="149">
        <f t="shared" si="0"/>
        <v>7076.58</v>
      </c>
      <c r="Y270" s="42"/>
      <c r="Z270" s="42"/>
      <c r="AD270" s="42"/>
      <c r="AE270" s="42"/>
      <c r="AF270" s="42"/>
      <c r="AG270" s="42"/>
    </row>
    <row r="271" spans="4:33" ht="13.5">
      <c r="D271" s="25" t="s">
        <v>109</v>
      </c>
      <c r="E271" s="143">
        <v>1.25</v>
      </c>
      <c r="F271" s="143">
        <v>1.52</v>
      </c>
      <c r="G271" s="146">
        <v>17194.3</v>
      </c>
      <c r="H271" s="149">
        <f t="shared" si="0"/>
        <v>26135.336</v>
      </c>
      <c r="Y271" s="42"/>
      <c r="Z271" s="42"/>
      <c r="AD271" s="42"/>
      <c r="AE271" s="42"/>
      <c r="AF271" s="42"/>
      <c r="AG271" s="42"/>
    </row>
    <row r="272" spans="4:33" ht="13.5">
      <c r="D272" s="25" t="s">
        <v>172</v>
      </c>
      <c r="E272" s="143">
        <v>1.17</v>
      </c>
      <c r="F272" s="143">
        <v>1.31</v>
      </c>
      <c r="G272" s="146">
        <v>17219.04</v>
      </c>
      <c r="H272" s="149">
        <f t="shared" si="0"/>
        <v>22556.942400000004</v>
      </c>
      <c r="Y272" s="42"/>
      <c r="Z272" s="42"/>
      <c r="AD272" s="42"/>
      <c r="AE272" s="42"/>
      <c r="AF272" s="42"/>
      <c r="AG272" s="42"/>
    </row>
    <row r="273" spans="4:33" ht="13.5">
      <c r="D273" s="25" t="s">
        <v>94</v>
      </c>
      <c r="E273" s="143">
        <v>1.82</v>
      </c>
      <c r="F273" s="143">
        <v>2.17</v>
      </c>
      <c r="G273" s="146">
        <v>17318</v>
      </c>
      <c r="H273" s="149">
        <f t="shared" si="0"/>
        <v>37580.06</v>
      </c>
      <c r="Y273" s="42"/>
      <c r="Z273" s="42"/>
      <c r="AD273" s="42"/>
      <c r="AE273" s="42"/>
      <c r="AF273" s="42"/>
      <c r="AG273" s="42"/>
    </row>
    <row r="274" spans="4:33" ht="13.5">
      <c r="D274" s="25" t="s">
        <v>129</v>
      </c>
      <c r="E274" s="143">
        <v>0.13</v>
      </c>
      <c r="F274" s="143">
        <v>0.17</v>
      </c>
      <c r="G274" s="146">
        <v>17837.54</v>
      </c>
      <c r="H274" s="149">
        <f t="shared" si="0"/>
        <v>3032.3818000000006</v>
      </c>
      <c r="Y274" s="42"/>
      <c r="Z274" s="42"/>
      <c r="AD274" s="42"/>
      <c r="AE274" s="42"/>
      <c r="AF274" s="42"/>
      <c r="AG274" s="42"/>
    </row>
    <row r="275" spans="4:33" ht="13.5">
      <c r="D275" s="25" t="s">
        <v>123</v>
      </c>
      <c r="E275" s="143">
        <v>1.24</v>
      </c>
      <c r="F275" s="143">
        <v>1.7</v>
      </c>
      <c r="G275" s="146">
        <v>17911.76</v>
      </c>
      <c r="H275" s="149">
        <f>F275*G275</f>
        <v>30449.991999999995</v>
      </c>
      <c r="Y275" s="42"/>
      <c r="Z275" s="42"/>
      <c r="AD275" s="42"/>
      <c r="AE275" s="42"/>
      <c r="AF275" s="42"/>
      <c r="AG275" s="42"/>
    </row>
    <row r="276" spans="4:33" ht="13.5">
      <c r="D276" s="25" t="s">
        <v>117</v>
      </c>
      <c r="E276" s="143">
        <v>1.26</v>
      </c>
      <c r="F276" s="143">
        <v>1.49</v>
      </c>
      <c r="G276" s="146">
        <v>19000.32</v>
      </c>
      <c r="H276" s="149">
        <f t="shared" si="0"/>
        <v>28310.4768</v>
      </c>
      <c r="Y276" s="42"/>
      <c r="Z276" s="42"/>
      <c r="AD276" s="42"/>
      <c r="AE276" s="42"/>
      <c r="AF276" s="42"/>
      <c r="AG276" s="42"/>
    </row>
    <row r="277" spans="4:33" ht="13.5">
      <c r="D277" s="25" t="s">
        <v>90</v>
      </c>
      <c r="E277" s="143">
        <v>0.43</v>
      </c>
      <c r="F277" s="143">
        <v>0.5</v>
      </c>
      <c r="G277" s="146">
        <v>19420.9</v>
      </c>
      <c r="H277" s="149">
        <f t="shared" si="0"/>
        <v>9710.45</v>
      </c>
      <c r="Y277" s="42"/>
      <c r="Z277" s="42"/>
      <c r="AD277" s="42"/>
      <c r="AE277" s="42"/>
      <c r="AF277" s="42"/>
      <c r="AG277" s="42"/>
    </row>
    <row r="278" spans="4:33" ht="13.5">
      <c r="D278" s="25" t="s">
        <v>107</v>
      </c>
      <c r="E278" s="143">
        <v>0.77</v>
      </c>
      <c r="F278" s="143">
        <v>0.96</v>
      </c>
      <c r="G278" s="146">
        <v>19569.34</v>
      </c>
      <c r="H278" s="149">
        <f t="shared" si="0"/>
        <v>18786.5664</v>
      </c>
      <c r="Y278" s="42"/>
      <c r="Z278" s="42"/>
      <c r="AD278" s="42"/>
      <c r="AE278" s="42"/>
      <c r="AF278" s="42"/>
      <c r="AG278" s="42"/>
    </row>
    <row r="279" spans="4:33" ht="13.5">
      <c r="D279" s="25" t="s">
        <v>105</v>
      </c>
      <c r="E279" s="143">
        <v>0.68</v>
      </c>
      <c r="F279" s="143">
        <v>0.76</v>
      </c>
      <c r="G279" s="146">
        <v>19643.56</v>
      </c>
      <c r="H279" s="149">
        <f t="shared" si="0"/>
        <v>14929.1056</v>
      </c>
      <c r="Y279" s="42"/>
      <c r="Z279" s="42"/>
      <c r="AD279" s="42"/>
      <c r="AE279" s="42"/>
      <c r="AF279" s="42"/>
      <c r="AG279" s="42"/>
    </row>
    <row r="280" spans="4:33" ht="13.5">
      <c r="D280" s="25" t="s">
        <v>88</v>
      </c>
      <c r="E280" s="143">
        <v>0.97</v>
      </c>
      <c r="F280" s="143">
        <v>1.37</v>
      </c>
      <c r="G280" s="146">
        <v>19792</v>
      </c>
      <c r="H280" s="149">
        <f t="shared" si="0"/>
        <v>27115.04</v>
      </c>
      <c r="Y280" s="42"/>
      <c r="Z280" s="42"/>
      <c r="AD280" s="42"/>
      <c r="AE280" s="42"/>
      <c r="AF280" s="42"/>
      <c r="AG280" s="42"/>
    </row>
    <row r="281" spans="4:33" ht="13.5">
      <c r="D281" s="25" t="s">
        <v>103</v>
      </c>
      <c r="E281" s="143">
        <v>1.92</v>
      </c>
      <c r="F281" s="143">
        <v>2.39</v>
      </c>
      <c r="G281" s="146">
        <v>20237.32</v>
      </c>
      <c r="H281" s="149">
        <f t="shared" si="0"/>
        <v>48367.194800000005</v>
      </c>
      <c r="Y281" s="42"/>
      <c r="Z281" s="42"/>
      <c r="AD281" s="42"/>
      <c r="AE281" s="42"/>
      <c r="AF281" s="42"/>
      <c r="AG281" s="42"/>
    </row>
    <row r="282" spans="4:33" ht="13.5">
      <c r="D282" s="25" t="s">
        <v>12</v>
      </c>
      <c r="E282" s="143">
        <v>3.81</v>
      </c>
      <c r="F282" s="143">
        <v>4.94</v>
      </c>
      <c r="G282" s="146">
        <v>20855.82</v>
      </c>
      <c r="H282" s="149">
        <f t="shared" si="0"/>
        <v>103027.75080000001</v>
      </c>
      <c r="Y282" s="42"/>
      <c r="Z282" s="42"/>
      <c r="AD282" s="42"/>
      <c r="AE282" s="42"/>
      <c r="AF282" s="42"/>
      <c r="AG282" s="42"/>
    </row>
    <row r="283" spans="4:33" ht="15" thickBot="1">
      <c r="D283" s="25" t="s">
        <v>101</v>
      </c>
      <c r="E283" s="144">
        <v>1.83</v>
      </c>
      <c r="F283" s="144">
        <v>1.96</v>
      </c>
      <c r="G283" s="147">
        <v>24740</v>
      </c>
      <c r="H283" s="150">
        <f t="shared" si="0"/>
        <v>48490.4</v>
      </c>
      <c r="Y283" s="42"/>
      <c r="Z283" s="42"/>
      <c r="AD283" s="42"/>
      <c r="AE283" s="42"/>
      <c r="AF283" s="42"/>
      <c r="AG283" s="42"/>
    </row>
    <row r="284" spans="5:33" ht="13.5">
      <c r="E284" s="113" t="s">
        <v>173</v>
      </c>
      <c r="Y284" s="42"/>
      <c r="Z284" s="42"/>
      <c r="AD284" s="42"/>
      <c r="AE284" s="42"/>
      <c r="AF284" s="42"/>
      <c r="AG284" s="42"/>
    </row>
    <row r="285" spans="5:33" ht="13.5">
      <c r="E285" s="113"/>
      <c r="Y285" s="42"/>
      <c r="Z285" s="42"/>
      <c r="AD285" s="42"/>
      <c r="AE285" s="42"/>
      <c r="AF285" s="42"/>
      <c r="AG285" s="42"/>
    </row>
    <row r="286" spans="5:33" ht="16.5" customHeight="1">
      <c r="E286" s="10"/>
      <c r="F286" s="161" t="s">
        <v>76</v>
      </c>
      <c r="G286" s="4" t="s">
        <v>77</v>
      </c>
      <c r="Y286" s="42"/>
      <c r="Z286" s="42"/>
      <c r="AD286" s="42"/>
      <c r="AE286" s="42"/>
      <c r="AF286" s="42"/>
      <c r="AG286" s="42"/>
    </row>
    <row r="287" spans="25:33" ht="13.5">
      <c r="Y287" s="42"/>
      <c r="Z287" s="42"/>
      <c r="AD287" s="42"/>
      <c r="AE287" s="42"/>
      <c r="AF287" s="42"/>
      <c r="AG287" s="42"/>
    </row>
    <row r="288" spans="25:33" ht="13.5">
      <c r="Y288" s="42"/>
      <c r="Z288" s="42"/>
      <c r="AD288" s="42"/>
      <c r="AE288" s="42"/>
      <c r="AF288" s="42"/>
      <c r="AG288" s="42"/>
    </row>
    <row r="289" spans="25:33" ht="13.5">
      <c r="Y289" s="42"/>
      <c r="Z289" s="42"/>
      <c r="AD289" s="42"/>
      <c r="AE289" s="42"/>
      <c r="AF289" s="42"/>
      <c r="AG289" s="42"/>
    </row>
    <row r="290" spans="25:33" ht="13.5">
      <c r="Y290" s="42"/>
      <c r="Z290" s="42"/>
      <c r="AD290" s="42"/>
      <c r="AE290" s="42"/>
      <c r="AF290" s="42"/>
      <c r="AG290" s="42"/>
    </row>
    <row r="291" spans="25:33" ht="13.5">
      <c r="Y291" s="42"/>
      <c r="Z291" s="42"/>
      <c r="AD291" s="42"/>
      <c r="AE291" s="42"/>
      <c r="AF291" s="42"/>
      <c r="AG291" s="42"/>
    </row>
    <row r="292" spans="25:33" ht="13.5">
      <c r="Y292" s="42"/>
      <c r="Z292" s="42"/>
      <c r="AD292" s="42"/>
      <c r="AE292" s="42"/>
      <c r="AF292" s="42"/>
      <c r="AG292" s="42"/>
    </row>
    <row r="293" spans="25:33" ht="13.5">
      <c r="Y293" s="42"/>
      <c r="Z293" s="42"/>
      <c r="AD293" s="42"/>
      <c r="AE293" s="42"/>
      <c r="AF293" s="42"/>
      <c r="AG293" s="42"/>
    </row>
    <row r="294" spans="25:33" ht="13.5">
      <c r="Y294" s="42"/>
      <c r="Z294" s="42"/>
      <c r="AD294" s="42"/>
      <c r="AE294" s="42"/>
      <c r="AF294" s="42"/>
      <c r="AG294" s="42"/>
    </row>
    <row r="295" spans="1:33" ht="13.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/>
      <c r="N295"/>
      <c r="O295"/>
      <c r="Y295" s="46"/>
      <c r="Z295" s="46"/>
      <c r="AC295" s="11"/>
      <c r="AD295" s="46"/>
      <c r="AE295" s="46"/>
      <c r="AF295" s="46"/>
      <c r="AG295" s="46"/>
    </row>
    <row r="296" spans="1:33" ht="13.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/>
      <c r="N296"/>
      <c r="O296"/>
      <c r="Y296" s="46"/>
      <c r="Z296" s="46"/>
      <c r="AC296" s="11"/>
      <c r="AD296" s="46"/>
      <c r="AE296" s="46"/>
      <c r="AF296" s="46"/>
      <c r="AG296" s="46"/>
    </row>
    <row r="297" spans="1:33" ht="13.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/>
      <c r="N297"/>
      <c r="O297"/>
      <c r="Y297" s="46"/>
      <c r="Z297" s="46"/>
      <c r="AC297" s="11"/>
      <c r="AD297" s="46"/>
      <c r="AE297" s="46"/>
      <c r="AF297" s="46"/>
      <c r="AG297" s="46"/>
    </row>
    <row r="298" spans="1:33" ht="13.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/>
      <c r="N298"/>
      <c r="O298"/>
      <c r="Y298" s="46"/>
      <c r="Z298" s="46"/>
      <c r="AC298" s="11"/>
      <c r="AD298" s="46"/>
      <c r="AE298" s="46"/>
      <c r="AF298" s="46"/>
      <c r="AG298" s="46"/>
    </row>
    <row r="299" spans="1:33" ht="13.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/>
      <c r="N299"/>
      <c r="O299"/>
      <c r="Y299" s="46"/>
      <c r="Z299" s="46"/>
      <c r="AC299" s="11"/>
      <c r="AD299" s="46"/>
      <c r="AE299" s="46"/>
      <c r="AF299" s="46"/>
      <c r="AG299" s="46"/>
    </row>
    <row r="300" spans="1:33" ht="13.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/>
      <c r="N300"/>
      <c r="O300"/>
      <c r="Y300" s="46"/>
      <c r="Z300" s="46"/>
      <c r="AC300" s="11"/>
      <c r="AD300" s="46"/>
      <c r="AE300" s="46"/>
      <c r="AF300" s="46"/>
      <c r="AG300" s="46"/>
    </row>
    <row r="301" spans="1:33" ht="13.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/>
      <c r="N301"/>
      <c r="O301"/>
      <c r="Y301" s="46"/>
      <c r="Z301" s="46"/>
      <c r="AC301" s="11"/>
      <c r="AD301" s="46"/>
      <c r="AE301" s="46"/>
      <c r="AF301" s="46"/>
      <c r="AG301" s="46"/>
    </row>
    <row r="302" spans="1:33" ht="13.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/>
      <c r="N302"/>
      <c r="O302"/>
      <c r="Y302" s="46"/>
      <c r="Z302" s="46"/>
      <c r="AC302" s="11"/>
      <c r="AD302" s="46"/>
      <c r="AE302" s="46"/>
      <c r="AF302" s="46"/>
      <c r="AG302" s="46"/>
    </row>
    <row r="303" spans="1:33" ht="13.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/>
      <c r="N303"/>
      <c r="O303"/>
      <c r="Y303" s="46"/>
      <c r="Z303" s="46"/>
      <c r="AC303" s="11"/>
      <c r="AD303" s="46"/>
      <c r="AE303" s="46"/>
      <c r="AF303" s="46"/>
      <c r="AG303" s="46"/>
    </row>
    <row r="304" spans="1:33" ht="13.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/>
      <c r="N304"/>
      <c r="O304"/>
      <c r="Y304" s="46"/>
      <c r="Z304" s="46"/>
      <c r="AC304" s="11"/>
      <c r="AD304" s="46"/>
      <c r="AE304" s="46"/>
      <c r="AF304" s="46"/>
      <c r="AG304" s="46"/>
    </row>
    <row r="305" spans="1:33" ht="13.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/>
      <c r="N305"/>
      <c r="O305"/>
      <c r="Y305" s="46"/>
      <c r="Z305" s="46"/>
      <c r="AC305" s="11"/>
      <c r="AD305" s="46"/>
      <c r="AE305" s="46"/>
      <c r="AF305" s="46"/>
      <c r="AG305" s="46"/>
    </row>
    <row r="306" spans="1:33" ht="13.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/>
      <c r="N306"/>
      <c r="O306"/>
      <c r="Y306" s="46"/>
      <c r="Z306" s="46"/>
      <c r="AC306" s="11"/>
      <c r="AD306" s="46"/>
      <c r="AE306" s="46"/>
      <c r="AF306" s="46"/>
      <c r="AG306" s="46"/>
    </row>
    <row r="307" spans="1:33" ht="13.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/>
      <c r="N307"/>
      <c r="O307"/>
      <c r="Y307" s="46"/>
      <c r="Z307" s="46"/>
      <c r="AC307" s="11"/>
      <c r="AD307" s="46"/>
      <c r="AE307" s="46"/>
      <c r="AF307" s="46"/>
      <c r="AG307" s="46"/>
    </row>
    <row r="308" spans="1:33" ht="13.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/>
      <c r="N308"/>
      <c r="O308"/>
      <c r="Y308" s="46"/>
      <c r="Z308" s="46"/>
      <c r="AC308" s="11"/>
      <c r="AD308" s="46"/>
      <c r="AE308" s="46"/>
      <c r="AF308" s="46"/>
      <c r="AG308" s="46"/>
    </row>
    <row r="309" spans="1:33" ht="13.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/>
      <c r="N309"/>
      <c r="O309"/>
      <c r="Y309" s="46"/>
      <c r="Z309" s="46"/>
      <c r="AC309" s="11"/>
      <c r="AD309" s="46"/>
      <c r="AE309" s="46"/>
      <c r="AF309" s="46"/>
      <c r="AG309" s="46"/>
    </row>
    <row r="310" spans="1:32" ht="13.5">
      <c r="A310" s="58"/>
      <c r="B310" s="58"/>
      <c r="C310" s="1" t="s">
        <v>178</v>
      </c>
      <c r="D310" s="58"/>
      <c r="E310" s="58"/>
      <c r="F310" s="58"/>
      <c r="G310" s="58"/>
      <c r="H310" s="58"/>
      <c r="I310" s="58"/>
      <c r="J310" s="58"/>
      <c r="K310" s="58"/>
      <c r="L310"/>
      <c r="M310"/>
      <c r="N310"/>
      <c r="W310" s="42"/>
      <c r="X310" s="46"/>
      <c r="Y310" s="46"/>
      <c r="AB310" s="11"/>
      <c r="AC310" s="46"/>
      <c r="AD310" s="46"/>
      <c r="AE310" s="46"/>
      <c r="AF310" s="46"/>
    </row>
    <row r="311" spans="1:32" ht="13.5">
      <c r="A311" s="58"/>
      <c r="B311" s="58"/>
      <c r="C311" s="1" t="s">
        <v>179</v>
      </c>
      <c r="D311" s="58"/>
      <c r="E311" s="58"/>
      <c r="F311" s="58"/>
      <c r="G311" s="58"/>
      <c r="H311" s="58"/>
      <c r="I311" s="58"/>
      <c r="J311" s="58"/>
      <c r="K311" s="58"/>
      <c r="L311"/>
      <c r="M311"/>
      <c r="N311"/>
      <c r="W311" s="42"/>
      <c r="X311" s="46"/>
      <c r="Y311" s="46"/>
      <c r="AB311" s="11"/>
      <c r="AC311" s="46"/>
      <c r="AD311" s="46"/>
      <c r="AE311" s="46"/>
      <c r="AF311" s="46"/>
    </row>
    <row r="312" spans="1:32" ht="13.5">
      <c r="A312" s="58"/>
      <c r="B312" s="58"/>
      <c r="D312" s="58"/>
      <c r="E312" s="58"/>
      <c r="F312" s="58"/>
      <c r="G312" s="58"/>
      <c r="H312" s="58"/>
      <c r="I312" s="58"/>
      <c r="J312" s="58"/>
      <c r="K312" s="58"/>
      <c r="L312"/>
      <c r="M312"/>
      <c r="N312"/>
      <c r="W312" s="42"/>
      <c r="X312" s="46"/>
      <c r="Y312" s="46"/>
      <c r="AB312" s="11"/>
      <c r="AC312" s="46"/>
      <c r="AD312" s="46"/>
      <c r="AE312" s="46"/>
      <c r="AF312" s="46"/>
    </row>
    <row r="313" spans="1:32" ht="13.5">
      <c r="A313" s="58"/>
      <c r="B313" s="58"/>
      <c r="C313" s="1" t="s">
        <v>240</v>
      </c>
      <c r="D313" s="58"/>
      <c r="E313" s="58"/>
      <c r="F313" s="58"/>
      <c r="G313" s="58"/>
      <c r="H313" s="58"/>
      <c r="I313" s="58"/>
      <c r="J313" s="58"/>
      <c r="K313" s="58"/>
      <c r="L313"/>
      <c r="M313"/>
      <c r="N313"/>
      <c r="W313" s="42"/>
      <c r="X313" s="46"/>
      <c r="Y313" s="46"/>
      <c r="AB313" s="11"/>
      <c r="AC313" s="46"/>
      <c r="AD313" s="46"/>
      <c r="AE313" s="46"/>
      <c r="AF313" s="46"/>
    </row>
    <row r="314" spans="1:32" ht="13.5">
      <c r="A314" s="58"/>
      <c r="B314" s="58"/>
      <c r="C314" s="1" t="s">
        <v>241</v>
      </c>
      <c r="D314" s="58"/>
      <c r="E314" s="58"/>
      <c r="F314" s="58"/>
      <c r="G314" s="58"/>
      <c r="H314" s="58"/>
      <c r="I314" s="58"/>
      <c r="J314" s="58"/>
      <c r="K314" s="58"/>
      <c r="L314"/>
      <c r="M314"/>
      <c r="N314"/>
      <c r="W314" s="42"/>
      <c r="X314" s="46"/>
      <c r="Y314" s="46"/>
      <c r="AB314" s="11"/>
      <c r="AC314" s="46"/>
      <c r="AD314" s="46"/>
      <c r="AE314" s="46"/>
      <c r="AF314" s="46"/>
    </row>
    <row r="315" spans="1:32" ht="13.5">
      <c r="A315" s="58"/>
      <c r="B315" s="58"/>
      <c r="C315" s="1" t="s">
        <v>242</v>
      </c>
      <c r="D315" s="58"/>
      <c r="E315" s="58"/>
      <c r="F315" s="58"/>
      <c r="G315" s="58"/>
      <c r="H315" s="58"/>
      <c r="I315" s="58"/>
      <c r="J315" s="58"/>
      <c r="K315" s="58"/>
      <c r="L315"/>
      <c r="M315"/>
      <c r="N315"/>
      <c r="W315" s="42"/>
      <c r="X315" s="46"/>
      <c r="Y315" s="46"/>
      <c r="AB315" s="11"/>
      <c r="AC315" s="46"/>
      <c r="AD315" s="46"/>
      <c r="AE315" s="46"/>
      <c r="AF315" s="46"/>
    </row>
    <row r="316" spans="1:32" ht="13.5">
      <c r="A316" s="58"/>
      <c r="B316" s="58"/>
      <c r="C316" s="1" t="s">
        <v>243</v>
      </c>
      <c r="D316" s="58"/>
      <c r="E316" s="58"/>
      <c r="F316" s="58"/>
      <c r="G316" s="58"/>
      <c r="H316" s="58"/>
      <c r="I316" s="58"/>
      <c r="J316" s="58"/>
      <c r="K316" s="58"/>
      <c r="L316"/>
      <c r="M316"/>
      <c r="N316"/>
      <c r="W316" s="42"/>
      <c r="X316" s="46"/>
      <c r="Y316" s="46"/>
      <c r="AB316" s="11"/>
      <c r="AC316" s="46"/>
      <c r="AD316" s="46"/>
      <c r="AE316" s="46"/>
      <c r="AF316" s="46"/>
    </row>
    <row r="317" spans="1:32" ht="13.5">
      <c r="A317" s="58"/>
      <c r="B317" s="58"/>
      <c r="C317" s="1" t="s">
        <v>244</v>
      </c>
      <c r="D317" s="58"/>
      <c r="E317" s="58"/>
      <c r="F317" s="58"/>
      <c r="G317" s="58"/>
      <c r="H317" s="58"/>
      <c r="I317" s="58"/>
      <c r="J317" s="58"/>
      <c r="K317" s="58"/>
      <c r="L317"/>
      <c r="M317"/>
      <c r="N317"/>
      <c r="W317" s="42"/>
      <c r="X317" s="46"/>
      <c r="Y317" s="46"/>
      <c r="AB317" s="11"/>
      <c r="AC317" s="46"/>
      <c r="AD317" s="46"/>
      <c r="AE317" s="46"/>
      <c r="AF317" s="46"/>
    </row>
    <row r="318" spans="1:32" ht="13.5">
      <c r="A318" s="58"/>
      <c r="B318" s="58"/>
      <c r="C318" s="1" t="s">
        <v>245</v>
      </c>
      <c r="D318" s="58"/>
      <c r="E318" s="58"/>
      <c r="F318" s="58"/>
      <c r="G318" s="58"/>
      <c r="H318" s="58"/>
      <c r="I318" s="58"/>
      <c r="J318" s="58"/>
      <c r="K318" s="58"/>
      <c r="L318"/>
      <c r="M318"/>
      <c r="N318"/>
      <c r="W318" s="42"/>
      <c r="X318" s="46"/>
      <c r="Y318" s="46"/>
      <c r="AB318" s="11"/>
      <c r="AC318" s="46"/>
      <c r="AD318" s="46"/>
      <c r="AE318" s="46"/>
      <c r="AF318" s="46"/>
    </row>
    <row r="319" spans="1:32" ht="13.5">
      <c r="A319" s="58"/>
      <c r="B319" s="58"/>
      <c r="C319" s="1" t="s">
        <v>246</v>
      </c>
      <c r="D319" s="58"/>
      <c r="E319" s="58"/>
      <c r="F319" s="58"/>
      <c r="G319" s="58"/>
      <c r="H319" s="58"/>
      <c r="I319" s="58"/>
      <c r="J319" s="58"/>
      <c r="K319" s="58"/>
      <c r="L319"/>
      <c r="M319"/>
      <c r="N319"/>
      <c r="W319" s="42"/>
      <c r="X319" s="46"/>
      <c r="Y319" s="46"/>
      <c r="AB319" s="11"/>
      <c r="AC319" s="46"/>
      <c r="AD319" s="46"/>
      <c r="AE319" s="46"/>
      <c r="AF319" s="46"/>
    </row>
    <row r="320" spans="1:32" ht="16.5" customHeight="1">
      <c r="A320" s="58"/>
      <c r="B320" s="58"/>
      <c r="C320" s="1" t="s">
        <v>247</v>
      </c>
      <c r="D320" s="58"/>
      <c r="E320" s="58"/>
      <c r="F320" s="58"/>
      <c r="G320" s="58"/>
      <c r="H320" s="58"/>
      <c r="I320" s="58"/>
      <c r="J320" s="58"/>
      <c r="K320" s="58"/>
      <c r="L320"/>
      <c r="M320"/>
      <c r="N320"/>
      <c r="W320" s="42"/>
      <c r="X320" s="46"/>
      <c r="Y320" s="46"/>
      <c r="AB320" s="11"/>
      <c r="AC320" s="46"/>
      <c r="AD320" s="46"/>
      <c r="AE320" s="46"/>
      <c r="AF320" s="46"/>
    </row>
    <row r="321" spans="1:32" ht="16.5" customHeight="1" thickBot="1">
      <c r="A321" s="58"/>
      <c r="B321" s="58"/>
      <c r="D321" s="58"/>
      <c r="E321" s="58"/>
      <c r="F321" s="58"/>
      <c r="G321" s="58"/>
      <c r="H321" s="58"/>
      <c r="I321" s="58"/>
      <c r="J321" s="58"/>
      <c r="K321" s="58"/>
      <c r="L321"/>
      <c r="M321"/>
      <c r="N321"/>
      <c r="W321" s="42"/>
      <c r="X321" s="46"/>
      <c r="Y321" s="46"/>
      <c r="AB321" s="11"/>
      <c r="AC321" s="46"/>
      <c r="AD321" s="46"/>
      <c r="AE321" s="46"/>
      <c r="AF321" s="46"/>
    </row>
    <row r="322" spans="1:32" ht="16.5" customHeight="1" thickBot="1">
      <c r="A322" s="58"/>
      <c r="B322" s="58"/>
      <c r="D322" s="170"/>
      <c r="E322" s="164"/>
      <c r="F322" s="7"/>
      <c r="G322" s="7" t="s">
        <v>57</v>
      </c>
      <c r="H322" s="164"/>
      <c r="I322" s="164"/>
      <c r="J322" s="171"/>
      <c r="K322" s="58"/>
      <c r="L322"/>
      <c r="M322"/>
      <c r="N322"/>
      <c r="W322" s="42"/>
      <c r="X322" s="46"/>
      <c r="Y322" s="46"/>
      <c r="AB322" s="11"/>
      <c r="AC322" s="46"/>
      <c r="AD322" s="46"/>
      <c r="AE322" s="46"/>
      <c r="AF322" s="46"/>
    </row>
    <row r="323" spans="1:32" ht="16.5" customHeight="1" thickBot="1">
      <c r="A323" s="58"/>
      <c r="B323" s="58"/>
      <c r="D323" s="58"/>
      <c r="E323" s="58"/>
      <c r="F323" s="163" t="s">
        <v>58</v>
      </c>
      <c r="G323" s="58"/>
      <c r="H323" s="58"/>
      <c r="I323" s="58"/>
      <c r="J323" s="58"/>
      <c r="K323" s="58"/>
      <c r="L323"/>
      <c r="M323"/>
      <c r="N323"/>
      <c r="W323" s="42"/>
      <c r="X323" s="46"/>
      <c r="Y323" s="46"/>
      <c r="AB323" s="11"/>
      <c r="AC323" s="46"/>
      <c r="AD323" s="46"/>
      <c r="AE323" s="46"/>
      <c r="AF323" s="46"/>
    </row>
    <row r="324" spans="1:32" ht="15" thickBot="1">
      <c r="A324" s="58"/>
      <c r="B324" s="58"/>
      <c r="D324" s="58"/>
      <c r="E324" s="169" t="s">
        <v>250</v>
      </c>
      <c r="F324" s="169" t="s">
        <v>55</v>
      </c>
      <c r="G324" s="169" t="s">
        <v>56</v>
      </c>
      <c r="H324" s="169" t="s">
        <v>138</v>
      </c>
      <c r="I324" s="169" t="s">
        <v>59</v>
      </c>
      <c r="J324" s="169" t="s">
        <v>252</v>
      </c>
      <c r="K324" s="58"/>
      <c r="L324"/>
      <c r="M324"/>
      <c r="N324"/>
      <c r="W324" s="42"/>
      <c r="X324" s="46"/>
      <c r="Y324" s="46"/>
      <c r="AB324" s="11"/>
      <c r="AC324" s="46"/>
      <c r="AD324" s="46"/>
      <c r="AE324" s="46"/>
      <c r="AF324" s="46"/>
    </row>
    <row r="325" spans="1:32" ht="15" thickBot="1">
      <c r="A325" s="58"/>
      <c r="B325" s="58"/>
      <c r="D325" s="162" t="s">
        <v>248</v>
      </c>
      <c r="E325" s="165">
        <v>15300</v>
      </c>
      <c r="F325" s="165">
        <v>5600</v>
      </c>
      <c r="G325" s="165">
        <v>14607</v>
      </c>
      <c r="H325" s="165">
        <f>SUM(E325:G325)</f>
        <v>35507</v>
      </c>
      <c r="I325" s="166"/>
      <c r="J325" s="166"/>
      <c r="K325" s="58"/>
      <c r="L325"/>
      <c r="M325"/>
      <c r="N325"/>
      <c r="W325" s="42"/>
      <c r="X325" s="46"/>
      <c r="Y325" s="46"/>
      <c r="AB325" s="11"/>
      <c r="AC325" s="46"/>
      <c r="AD325" s="46"/>
      <c r="AE325" s="46"/>
      <c r="AF325" s="46"/>
    </row>
    <row r="326" spans="1:32" ht="15" thickBot="1">
      <c r="A326" s="58"/>
      <c r="B326" s="58"/>
      <c r="D326" s="162" t="s">
        <v>12</v>
      </c>
      <c r="E326" s="165">
        <v>3300</v>
      </c>
      <c r="F326" s="165">
        <v>4857.2</v>
      </c>
      <c r="G326" s="165">
        <v>5228.1</v>
      </c>
      <c r="H326" s="165">
        <f aca="true" t="shared" si="1" ref="H326:H337">SUM(E326:G326)</f>
        <v>13385.3</v>
      </c>
      <c r="I326" s="166"/>
      <c r="J326" s="166"/>
      <c r="K326" s="58"/>
      <c r="L326"/>
      <c r="M326"/>
      <c r="N326"/>
      <c r="W326" s="42"/>
      <c r="X326" s="46"/>
      <c r="Y326" s="46"/>
      <c r="AB326" s="11"/>
      <c r="AC326" s="46"/>
      <c r="AD326" s="46"/>
      <c r="AE326" s="46"/>
      <c r="AF326" s="46"/>
    </row>
    <row r="327" spans="1:32" ht="15" thickBot="1">
      <c r="A327" s="58"/>
      <c r="B327" s="58"/>
      <c r="D327" s="162" t="s">
        <v>92</v>
      </c>
      <c r="E327" s="165">
        <v>1200</v>
      </c>
      <c r="F327" s="165">
        <v>5547.2</v>
      </c>
      <c r="G327" s="165">
        <v>1842</v>
      </c>
      <c r="H327" s="165">
        <f t="shared" si="1"/>
        <v>8589.2</v>
      </c>
      <c r="I327" s="166"/>
      <c r="J327" s="166"/>
      <c r="K327" s="58"/>
      <c r="L327"/>
      <c r="M327"/>
      <c r="N327"/>
      <c r="W327" s="42"/>
      <c r="X327" s="46"/>
      <c r="Y327" s="46"/>
      <c r="AB327" s="11"/>
      <c r="AC327" s="46"/>
      <c r="AD327" s="46"/>
      <c r="AE327" s="46"/>
      <c r="AF327" s="46"/>
    </row>
    <row r="328" spans="1:32" ht="15" thickBot="1">
      <c r="A328" s="58"/>
      <c r="B328" s="58"/>
      <c r="D328" s="162" t="s">
        <v>249</v>
      </c>
      <c r="E328" s="165">
        <v>2600</v>
      </c>
      <c r="F328" s="165">
        <v>3820.5</v>
      </c>
      <c r="G328" s="165">
        <v>849.5</v>
      </c>
      <c r="H328" s="165">
        <f t="shared" si="1"/>
        <v>7270</v>
      </c>
      <c r="I328" s="166"/>
      <c r="J328" s="166"/>
      <c r="K328" s="58"/>
      <c r="L328"/>
      <c r="M328"/>
      <c r="N328"/>
      <c r="W328" s="42"/>
      <c r="X328" s="46"/>
      <c r="Y328" s="46"/>
      <c r="AB328" s="11"/>
      <c r="AC328" s="46"/>
      <c r="AD328" s="46"/>
      <c r="AE328" s="46"/>
      <c r="AF328" s="46"/>
    </row>
    <row r="329" spans="1:32" ht="15" thickBot="1">
      <c r="A329" s="58"/>
      <c r="B329" s="58"/>
      <c r="D329" s="162" t="s">
        <v>117</v>
      </c>
      <c r="E329" s="165">
        <v>1200</v>
      </c>
      <c r="F329" s="165">
        <v>3564.6</v>
      </c>
      <c r="G329" s="165">
        <v>1110.5</v>
      </c>
      <c r="H329" s="165">
        <f t="shared" si="1"/>
        <v>5875.1</v>
      </c>
      <c r="I329" s="166"/>
      <c r="J329" s="166"/>
      <c r="K329" s="58"/>
      <c r="L329"/>
      <c r="M329"/>
      <c r="N329"/>
      <c r="W329" s="42"/>
      <c r="X329" s="46"/>
      <c r="Y329" s="46"/>
      <c r="AB329" s="11"/>
      <c r="AC329" s="46"/>
      <c r="AD329" s="46"/>
      <c r="AE329" s="46"/>
      <c r="AF329" s="46"/>
    </row>
    <row r="330" spans="1:32" ht="15" thickBot="1">
      <c r="A330" s="58"/>
      <c r="B330" s="58"/>
      <c r="D330" s="162" t="s">
        <v>129</v>
      </c>
      <c r="E330" s="165">
        <v>570</v>
      </c>
      <c r="F330" s="165">
        <v>1255.8</v>
      </c>
      <c r="G330" s="165">
        <v>1435.5</v>
      </c>
      <c r="H330" s="165">
        <f t="shared" si="1"/>
        <v>3261.3</v>
      </c>
      <c r="I330" s="166"/>
      <c r="J330" s="166"/>
      <c r="K330" s="58"/>
      <c r="L330"/>
      <c r="M330"/>
      <c r="N330"/>
      <c r="W330" s="42"/>
      <c r="X330" s="46"/>
      <c r="Y330" s="46"/>
      <c r="AB330" s="11"/>
      <c r="AC330" s="46"/>
      <c r="AD330" s="46"/>
      <c r="AE330" s="46"/>
      <c r="AF330" s="46"/>
    </row>
    <row r="331" spans="1:32" ht="15" thickBot="1">
      <c r="A331" s="58"/>
      <c r="B331" s="58"/>
      <c r="D331" s="162" t="s">
        <v>103</v>
      </c>
      <c r="E331" s="165">
        <v>700</v>
      </c>
      <c r="F331" s="165">
        <v>568</v>
      </c>
      <c r="G331" s="165">
        <v>505</v>
      </c>
      <c r="H331" s="165">
        <f t="shared" si="1"/>
        <v>1773</v>
      </c>
      <c r="I331" s="166"/>
      <c r="J331" s="166"/>
      <c r="K331" s="58"/>
      <c r="L331"/>
      <c r="M331"/>
      <c r="N331"/>
      <c r="W331" s="42"/>
      <c r="X331" s="46"/>
      <c r="Y331" s="46"/>
      <c r="AB331" s="11"/>
      <c r="AC331" s="46"/>
      <c r="AD331" s="46"/>
      <c r="AE331" s="46"/>
      <c r="AF331" s="46"/>
    </row>
    <row r="332" spans="1:32" ht="15" thickBot="1">
      <c r="A332" s="58"/>
      <c r="B332" s="58"/>
      <c r="D332" s="162" t="s">
        <v>318</v>
      </c>
      <c r="E332" s="165">
        <v>530</v>
      </c>
      <c r="F332" s="165">
        <v>871</v>
      </c>
      <c r="G332" s="165">
        <v>30.5</v>
      </c>
      <c r="H332" s="165">
        <f t="shared" si="1"/>
        <v>1431.5</v>
      </c>
      <c r="I332" s="166"/>
      <c r="J332" s="166"/>
      <c r="K332" s="58"/>
      <c r="L332"/>
      <c r="M332"/>
      <c r="N332"/>
      <c r="W332" s="42"/>
      <c r="X332" s="46"/>
      <c r="Y332" s="46"/>
      <c r="AB332" s="11"/>
      <c r="AC332" s="46"/>
      <c r="AD332" s="46"/>
      <c r="AE332" s="46"/>
      <c r="AF332" s="46"/>
    </row>
    <row r="333" spans="1:32" ht="15" thickBot="1">
      <c r="A333" s="58"/>
      <c r="B333" s="58"/>
      <c r="D333" s="162" t="s">
        <v>123</v>
      </c>
      <c r="E333" s="165">
        <v>580</v>
      </c>
      <c r="F333" s="165">
        <v>290</v>
      </c>
      <c r="G333" s="165">
        <v>323.7</v>
      </c>
      <c r="H333" s="165">
        <f t="shared" si="1"/>
        <v>1193.7</v>
      </c>
      <c r="I333" s="166"/>
      <c r="J333" s="166"/>
      <c r="K333" s="58"/>
      <c r="L333"/>
      <c r="M333"/>
      <c r="N333"/>
      <c r="W333" s="42"/>
      <c r="X333" s="46"/>
      <c r="Y333" s="46"/>
      <c r="AB333" s="11"/>
      <c r="AC333" s="46"/>
      <c r="AD333" s="46"/>
      <c r="AE333" s="46"/>
      <c r="AF333" s="46"/>
    </row>
    <row r="334" spans="1:32" ht="15" thickBot="1">
      <c r="A334" s="58"/>
      <c r="B334" s="58"/>
      <c r="D334" s="162" t="s">
        <v>109</v>
      </c>
      <c r="E334" s="165">
        <v>450</v>
      </c>
      <c r="F334" s="165">
        <v>285</v>
      </c>
      <c r="G334" s="165">
        <v>236.7</v>
      </c>
      <c r="H334" s="165">
        <f t="shared" si="1"/>
        <v>971.7</v>
      </c>
      <c r="I334" s="166"/>
      <c r="J334" s="166"/>
      <c r="K334" s="58"/>
      <c r="L334"/>
      <c r="M334"/>
      <c r="N334"/>
      <c r="W334" s="42"/>
      <c r="X334" s="46"/>
      <c r="Y334" s="46"/>
      <c r="AB334" s="11"/>
      <c r="AC334" s="46"/>
      <c r="AD334" s="46"/>
      <c r="AE334" s="46"/>
      <c r="AF334" s="46"/>
    </row>
    <row r="335" spans="1:32" ht="15" thickBot="1">
      <c r="A335" s="58"/>
      <c r="B335" s="58"/>
      <c r="D335" s="162" t="s">
        <v>115</v>
      </c>
      <c r="E335" s="165">
        <v>300</v>
      </c>
      <c r="F335" s="165">
        <v>60</v>
      </c>
      <c r="G335" s="165">
        <v>76.8</v>
      </c>
      <c r="H335" s="165">
        <f t="shared" si="1"/>
        <v>436.8</v>
      </c>
      <c r="I335" s="166"/>
      <c r="J335" s="166"/>
      <c r="K335" s="58"/>
      <c r="L335"/>
      <c r="M335"/>
      <c r="N335"/>
      <c r="W335" s="42"/>
      <c r="X335" s="46"/>
      <c r="Y335" s="46"/>
      <c r="AB335" s="11"/>
      <c r="AC335" s="46"/>
      <c r="AD335" s="46"/>
      <c r="AE335" s="46"/>
      <c r="AF335" s="46"/>
    </row>
    <row r="336" spans="1:32" ht="15" thickBot="1">
      <c r="A336" s="58"/>
      <c r="B336" s="58"/>
      <c r="D336" s="162" t="s">
        <v>99</v>
      </c>
      <c r="E336" s="165">
        <v>260</v>
      </c>
      <c r="F336" s="165">
        <v>170</v>
      </c>
      <c r="G336" s="165">
        <v>2</v>
      </c>
      <c r="H336" s="165">
        <f t="shared" si="1"/>
        <v>432</v>
      </c>
      <c r="I336" s="166"/>
      <c r="J336" s="166"/>
      <c r="K336" s="58"/>
      <c r="L336"/>
      <c r="M336"/>
      <c r="N336"/>
      <c r="W336" s="42"/>
      <c r="X336" s="46"/>
      <c r="Y336" s="46"/>
      <c r="AB336" s="11"/>
      <c r="AC336" s="46"/>
      <c r="AD336" s="46"/>
      <c r="AE336" s="46"/>
      <c r="AF336" s="46"/>
    </row>
    <row r="337" spans="1:32" ht="15" thickBot="1">
      <c r="A337" s="58"/>
      <c r="B337" s="58"/>
      <c r="D337" s="162" t="s">
        <v>300</v>
      </c>
      <c r="E337" s="165">
        <v>120</v>
      </c>
      <c r="F337" s="165">
        <v>39</v>
      </c>
      <c r="G337" s="165">
        <v>46.9</v>
      </c>
      <c r="H337" s="165">
        <f t="shared" si="1"/>
        <v>205.9</v>
      </c>
      <c r="I337" s="166"/>
      <c r="J337" s="166"/>
      <c r="K337" s="58"/>
      <c r="L337"/>
      <c r="M337"/>
      <c r="N337"/>
      <c r="W337" s="42"/>
      <c r="X337" s="46"/>
      <c r="Y337" s="46"/>
      <c r="AB337" s="11"/>
      <c r="AC337" s="46"/>
      <c r="AD337" s="46"/>
      <c r="AE337" s="46"/>
      <c r="AF337" s="46"/>
    </row>
    <row r="338" spans="1:32" ht="15" thickBot="1">
      <c r="A338" s="58"/>
      <c r="B338" s="58"/>
      <c r="D338" s="162" t="s">
        <v>138</v>
      </c>
      <c r="E338" s="165">
        <f>SUM(E325:E337)</f>
        <v>27110</v>
      </c>
      <c r="F338" s="165">
        <f>SUM(F325:F337)</f>
        <v>26928.3</v>
      </c>
      <c r="G338" s="165">
        <f>SUM(G325:G337)</f>
        <v>26294.2</v>
      </c>
      <c r="H338" s="165">
        <f>SUM(H325:H337)</f>
        <v>80332.5</v>
      </c>
      <c r="I338" s="166"/>
      <c r="J338" s="166"/>
      <c r="K338" s="58"/>
      <c r="L338"/>
      <c r="M338"/>
      <c r="N338"/>
      <c r="W338" s="42"/>
      <c r="X338" s="46"/>
      <c r="Y338" s="46"/>
      <c r="AB338" s="11"/>
      <c r="AC338" s="46"/>
      <c r="AD338" s="46"/>
      <c r="AE338" s="46"/>
      <c r="AF338" s="46"/>
    </row>
    <row r="339" spans="1:32" ht="13.5">
      <c r="A339" s="58"/>
      <c r="B339" s="58"/>
      <c r="D339" s="162"/>
      <c r="E339" s="167"/>
      <c r="F339" s="167"/>
      <c r="G339" s="167"/>
      <c r="H339" s="167"/>
      <c r="I339" s="168"/>
      <c r="J339" s="58"/>
      <c r="K339" s="58"/>
      <c r="L339"/>
      <c r="M339"/>
      <c r="N339"/>
      <c r="W339" s="42"/>
      <c r="X339" s="46"/>
      <c r="Y339" s="46"/>
      <c r="AB339" s="11"/>
      <c r="AC339" s="46"/>
      <c r="AD339" s="46"/>
      <c r="AE339" s="46"/>
      <c r="AF339" s="46"/>
    </row>
    <row r="340" spans="1:32" ht="13.5">
      <c r="A340" s="58"/>
      <c r="B340" s="58"/>
      <c r="D340" s="162"/>
      <c r="E340" s="167"/>
      <c r="F340" s="167"/>
      <c r="G340" s="167"/>
      <c r="H340" s="167"/>
      <c r="I340" s="168"/>
      <c r="J340" s="58"/>
      <c r="K340" s="58"/>
      <c r="L340"/>
      <c r="M340"/>
      <c r="N340"/>
      <c r="W340" s="42"/>
      <c r="X340" s="46"/>
      <c r="Y340" s="46"/>
      <c r="AB340" s="11"/>
      <c r="AC340" s="46"/>
      <c r="AD340" s="46"/>
      <c r="AE340" s="46"/>
      <c r="AF340" s="46"/>
    </row>
    <row r="341" spans="1:32" ht="13.5">
      <c r="A341" s="58"/>
      <c r="B341" s="58"/>
      <c r="D341" s="162"/>
      <c r="E341" s="167"/>
      <c r="F341" s="167"/>
      <c r="G341" s="167"/>
      <c r="H341" s="167"/>
      <c r="I341" s="168"/>
      <c r="J341" s="58"/>
      <c r="K341" s="58"/>
      <c r="L341"/>
      <c r="M341"/>
      <c r="N341"/>
      <c r="W341" s="42"/>
      <c r="X341" s="46"/>
      <c r="Y341" s="46"/>
      <c r="AB341" s="11"/>
      <c r="AC341" s="46"/>
      <c r="AD341" s="46"/>
      <c r="AE341" s="46"/>
      <c r="AF341" s="46"/>
    </row>
    <row r="342" spans="1:32" ht="13.5">
      <c r="A342" s="58"/>
      <c r="B342" s="58"/>
      <c r="D342" s="162"/>
      <c r="E342" s="167"/>
      <c r="F342" s="167"/>
      <c r="G342" s="167"/>
      <c r="H342" s="167"/>
      <c r="I342" s="168"/>
      <c r="J342" s="58"/>
      <c r="K342" s="58"/>
      <c r="L342"/>
      <c r="M342"/>
      <c r="N342"/>
      <c r="W342" s="42"/>
      <c r="X342" s="46"/>
      <c r="Y342" s="46"/>
      <c r="AB342" s="11"/>
      <c r="AC342" s="46"/>
      <c r="AD342" s="46"/>
      <c r="AE342" s="46"/>
      <c r="AF342" s="46"/>
    </row>
    <row r="343" spans="1:32" ht="13.5">
      <c r="A343" s="58"/>
      <c r="B343" s="58"/>
      <c r="D343" s="162"/>
      <c r="E343" s="167"/>
      <c r="F343" s="167"/>
      <c r="G343" s="167"/>
      <c r="H343" s="167"/>
      <c r="I343" s="168"/>
      <c r="J343" s="58"/>
      <c r="K343" s="58"/>
      <c r="L343"/>
      <c r="M343"/>
      <c r="N343"/>
      <c r="W343" s="42"/>
      <c r="X343" s="46"/>
      <c r="Y343" s="46"/>
      <c r="AB343" s="11"/>
      <c r="AC343" s="46"/>
      <c r="AD343" s="46"/>
      <c r="AE343" s="46"/>
      <c r="AF343" s="46"/>
    </row>
    <row r="344" spans="1:32" ht="13.5">
      <c r="A344" s="58"/>
      <c r="B344" s="58"/>
      <c r="D344" s="162"/>
      <c r="E344" s="167"/>
      <c r="F344" s="167"/>
      <c r="G344" s="167"/>
      <c r="H344" s="167"/>
      <c r="I344" s="168"/>
      <c r="J344" s="58"/>
      <c r="K344" s="58"/>
      <c r="L344"/>
      <c r="M344"/>
      <c r="N344"/>
      <c r="W344" s="42"/>
      <c r="X344" s="46"/>
      <c r="Y344" s="46"/>
      <c r="AB344" s="11"/>
      <c r="AC344" s="46"/>
      <c r="AD344" s="46"/>
      <c r="AE344" s="46"/>
      <c r="AF344" s="46"/>
    </row>
    <row r="345" spans="1:32" ht="13.5">
      <c r="A345" s="58"/>
      <c r="B345" s="58"/>
      <c r="D345" s="162"/>
      <c r="E345" s="167"/>
      <c r="F345" s="167"/>
      <c r="G345" s="167"/>
      <c r="H345" s="167"/>
      <c r="I345" s="168"/>
      <c r="J345" s="58"/>
      <c r="K345" s="58"/>
      <c r="L345"/>
      <c r="M345"/>
      <c r="N345"/>
      <c r="W345" s="42"/>
      <c r="X345" s="46"/>
      <c r="Y345" s="46"/>
      <c r="AB345" s="11"/>
      <c r="AC345" s="46"/>
      <c r="AD345" s="46"/>
      <c r="AE345" s="46"/>
      <c r="AF345" s="46"/>
    </row>
    <row r="346" spans="1:32" ht="13.5">
      <c r="A346" s="58"/>
      <c r="B346" s="58"/>
      <c r="D346" s="162"/>
      <c r="E346" s="167"/>
      <c r="F346" s="167"/>
      <c r="G346" s="167"/>
      <c r="H346" s="167"/>
      <c r="I346" s="168"/>
      <c r="J346" s="58"/>
      <c r="K346" s="58"/>
      <c r="L346"/>
      <c r="M346"/>
      <c r="N346"/>
      <c r="W346" s="42"/>
      <c r="X346" s="46"/>
      <c r="Y346" s="46"/>
      <c r="AB346" s="11"/>
      <c r="AC346" s="46"/>
      <c r="AD346" s="46"/>
      <c r="AE346" s="46"/>
      <c r="AF346" s="46"/>
    </row>
    <row r="347" spans="1:32" ht="13.5">
      <c r="A347" s="58"/>
      <c r="B347" s="58"/>
      <c r="D347" s="162"/>
      <c r="E347" s="167"/>
      <c r="F347" s="167"/>
      <c r="G347" s="167"/>
      <c r="H347" s="167"/>
      <c r="I347" s="168"/>
      <c r="J347" s="58"/>
      <c r="K347" s="58"/>
      <c r="L347"/>
      <c r="M347"/>
      <c r="N347"/>
      <c r="W347" s="42"/>
      <c r="X347" s="46"/>
      <c r="Y347" s="46"/>
      <c r="AB347" s="11"/>
      <c r="AC347" s="46"/>
      <c r="AD347" s="46"/>
      <c r="AE347" s="46"/>
      <c r="AF347" s="46"/>
    </row>
    <row r="348" spans="1:32" ht="13.5">
      <c r="A348" s="58"/>
      <c r="B348" s="58"/>
      <c r="D348" s="162"/>
      <c r="E348" s="167"/>
      <c r="F348" s="167"/>
      <c r="G348" s="167"/>
      <c r="H348" s="167"/>
      <c r="I348" s="168"/>
      <c r="J348" s="58"/>
      <c r="K348" s="58"/>
      <c r="L348"/>
      <c r="M348"/>
      <c r="N348"/>
      <c r="W348" s="42"/>
      <c r="X348" s="46"/>
      <c r="Y348" s="46"/>
      <c r="AB348" s="11"/>
      <c r="AC348" s="46"/>
      <c r="AD348" s="46"/>
      <c r="AE348" s="46"/>
      <c r="AF348" s="46"/>
    </row>
    <row r="349" spans="1:32" ht="13.5">
      <c r="A349" s="58"/>
      <c r="B349" s="58"/>
      <c r="D349" s="162"/>
      <c r="E349" s="167"/>
      <c r="F349" s="167"/>
      <c r="G349" s="167"/>
      <c r="H349" s="167"/>
      <c r="I349" s="168"/>
      <c r="J349" s="58"/>
      <c r="K349" s="58"/>
      <c r="L349"/>
      <c r="M349"/>
      <c r="N349"/>
      <c r="W349" s="42"/>
      <c r="X349" s="46"/>
      <c r="Y349" s="46"/>
      <c r="AB349" s="11"/>
      <c r="AC349" s="46"/>
      <c r="AD349" s="46"/>
      <c r="AE349" s="46"/>
      <c r="AF349" s="46"/>
    </row>
    <row r="350" spans="1:32" ht="13.5">
      <c r="A350" s="58"/>
      <c r="B350" s="58"/>
      <c r="D350" s="162"/>
      <c r="E350" s="167"/>
      <c r="F350" s="167"/>
      <c r="G350" s="167"/>
      <c r="H350" s="167"/>
      <c r="I350" s="168"/>
      <c r="J350" s="58"/>
      <c r="K350" s="58"/>
      <c r="L350"/>
      <c r="M350"/>
      <c r="N350"/>
      <c r="W350" s="42"/>
      <c r="X350" s="46"/>
      <c r="Y350" s="46"/>
      <c r="AB350" s="11"/>
      <c r="AC350" s="46"/>
      <c r="AD350" s="46"/>
      <c r="AE350" s="46"/>
      <c r="AF350" s="46"/>
    </row>
    <row r="351" spans="1:32" ht="13.5">
      <c r="A351" s="58"/>
      <c r="B351" s="58"/>
      <c r="D351" s="162"/>
      <c r="E351" s="167"/>
      <c r="F351" s="167"/>
      <c r="G351" s="167"/>
      <c r="H351" s="167"/>
      <c r="I351" s="168"/>
      <c r="J351" s="58"/>
      <c r="K351" s="58"/>
      <c r="L351"/>
      <c r="M351"/>
      <c r="N351"/>
      <c r="W351" s="42"/>
      <c r="X351" s="46"/>
      <c r="Y351" s="46"/>
      <c r="AB351" s="11"/>
      <c r="AC351" s="46"/>
      <c r="AD351" s="46"/>
      <c r="AE351" s="46"/>
      <c r="AF351" s="46"/>
    </row>
    <row r="352" spans="1:32" ht="13.5">
      <c r="A352" s="58"/>
      <c r="B352" s="58"/>
      <c r="D352" s="162"/>
      <c r="E352" s="167"/>
      <c r="F352" s="167"/>
      <c r="G352" s="167"/>
      <c r="H352" s="167"/>
      <c r="I352" s="168"/>
      <c r="J352" s="58"/>
      <c r="K352" s="58"/>
      <c r="L352"/>
      <c r="M352"/>
      <c r="N352"/>
      <c r="W352" s="42"/>
      <c r="X352" s="46"/>
      <c r="Y352" s="46"/>
      <c r="AB352" s="11"/>
      <c r="AC352" s="46"/>
      <c r="AD352" s="46"/>
      <c r="AE352" s="46"/>
      <c r="AF352" s="46"/>
    </row>
    <row r="353" spans="1:32" ht="13.5">
      <c r="A353" s="58"/>
      <c r="B353" s="58"/>
      <c r="D353" s="162"/>
      <c r="E353" s="167"/>
      <c r="F353" s="167"/>
      <c r="G353" s="167"/>
      <c r="H353" s="167"/>
      <c r="I353" s="168"/>
      <c r="J353" s="58"/>
      <c r="K353" s="58"/>
      <c r="L353"/>
      <c r="M353"/>
      <c r="N353"/>
      <c r="W353" s="42"/>
      <c r="X353" s="46"/>
      <c r="Y353" s="46"/>
      <c r="AB353" s="11"/>
      <c r="AC353" s="46"/>
      <c r="AD353" s="46"/>
      <c r="AE353" s="46"/>
      <c r="AF353" s="46"/>
    </row>
    <row r="354" spans="1:32" ht="13.5">
      <c r="A354" s="58"/>
      <c r="B354" s="58"/>
      <c r="D354" s="162"/>
      <c r="E354" s="167"/>
      <c r="F354" s="167"/>
      <c r="G354" s="167"/>
      <c r="H354" s="167"/>
      <c r="I354" s="168"/>
      <c r="J354" s="58"/>
      <c r="K354" s="58"/>
      <c r="L354"/>
      <c r="M354"/>
      <c r="N354"/>
      <c r="W354" s="42"/>
      <c r="X354" s="46"/>
      <c r="Y354" s="46"/>
      <c r="AB354" s="11"/>
      <c r="AC354" s="46"/>
      <c r="AD354" s="46"/>
      <c r="AE354" s="46"/>
      <c r="AF354" s="46"/>
    </row>
    <row r="355" spans="1:32" ht="13.5">
      <c r="A355" s="58"/>
      <c r="B355" s="58"/>
      <c r="D355" s="162"/>
      <c r="E355" s="167"/>
      <c r="F355" s="167"/>
      <c r="G355" s="167"/>
      <c r="H355" s="167"/>
      <c r="I355" s="168"/>
      <c r="J355" s="58"/>
      <c r="K355" s="58"/>
      <c r="L355"/>
      <c r="M355"/>
      <c r="N355"/>
      <c r="W355" s="42"/>
      <c r="X355" s="46"/>
      <c r="Y355" s="46"/>
      <c r="AB355" s="11"/>
      <c r="AC355" s="46"/>
      <c r="AD355" s="46"/>
      <c r="AE355" s="46"/>
      <c r="AF355" s="46"/>
    </row>
    <row r="356" spans="1:32" ht="13.5">
      <c r="A356" s="58"/>
      <c r="B356" s="58"/>
      <c r="D356" s="162"/>
      <c r="E356" s="167"/>
      <c r="F356" s="167"/>
      <c r="G356" s="167"/>
      <c r="H356" s="167"/>
      <c r="I356" s="168"/>
      <c r="J356" s="58"/>
      <c r="K356" s="58"/>
      <c r="L356"/>
      <c r="M356"/>
      <c r="N356"/>
      <c r="W356" s="42"/>
      <c r="X356" s="46"/>
      <c r="Y356" s="46"/>
      <c r="AB356" s="11"/>
      <c r="AC356" s="46"/>
      <c r="AD356" s="46"/>
      <c r="AE356" s="46"/>
      <c r="AF356" s="46"/>
    </row>
    <row r="357" spans="1:32" ht="13.5">
      <c r="A357" s="58"/>
      <c r="B357" s="58"/>
      <c r="D357" s="162"/>
      <c r="E357" s="167"/>
      <c r="F357" s="167"/>
      <c r="G357" s="167"/>
      <c r="H357" s="167"/>
      <c r="I357" s="168"/>
      <c r="J357" s="58"/>
      <c r="K357" s="58"/>
      <c r="L357"/>
      <c r="M357"/>
      <c r="N357"/>
      <c r="W357" s="42"/>
      <c r="X357" s="46"/>
      <c r="Y357" s="46"/>
      <c r="AB357" s="11"/>
      <c r="AC357" s="46"/>
      <c r="AD357" s="46"/>
      <c r="AE357" s="46"/>
      <c r="AF357" s="46"/>
    </row>
    <row r="358" spans="1:32" ht="13.5">
      <c r="A358" s="58"/>
      <c r="B358" s="58"/>
      <c r="D358" s="162"/>
      <c r="E358" s="167"/>
      <c r="F358" s="167"/>
      <c r="G358" s="167"/>
      <c r="H358" s="167"/>
      <c r="I358" s="168"/>
      <c r="J358" s="58"/>
      <c r="K358" s="58"/>
      <c r="L358"/>
      <c r="M358"/>
      <c r="N358"/>
      <c r="W358" s="42"/>
      <c r="X358" s="46"/>
      <c r="Y358" s="46"/>
      <c r="AB358" s="11"/>
      <c r="AC358" s="46"/>
      <c r="AD358" s="46"/>
      <c r="AE358" s="46"/>
      <c r="AF358" s="46"/>
    </row>
    <row r="359" spans="1:32" ht="13.5">
      <c r="A359" s="58"/>
      <c r="B359" s="58"/>
      <c r="D359" s="58"/>
      <c r="E359" s="58"/>
      <c r="F359" s="58"/>
      <c r="G359" s="58"/>
      <c r="H359" s="58"/>
      <c r="I359" s="58"/>
      <c r="J359" s="58"/>
      <c r="K359" s="58"/>
      <c r="L359"/>
      <c r="M359"/>
      <c r="N359"/>
      <c r="W359" s="42"/>
      <c r="X359" s="46"/>
      <c r="Y359" s="46"/>
      <c r="AB359" s="11"/>
      <c r="AC359" s="46"/>
      <c r="AD359" s="46"/>
      <c r="AE359" s="46"/>
      <c r="AF359" s="46"/>
    </row>
    <row r="360" spans="1:32" ht="13.5">
      <c r="A360" s="58"/>
      <c r="B360" s="58"/>
      <c r="D360" s="58"/>
      <c r="E360" s="58"/>
      <c r="F360" s="58"/>
      <c r="G360" s="58"/>
      <c r="H360" s="58"/>
      <c r="I360" s="58"/>
      <c r="J360" s="58"/>
      <c r="K360" s="58"/>
      <c r="L360"/>
      <c r="M360"/>
      <c r="N360"/>
      <c r="W360" s="42"/>
      <c r="X360" s="46"/>
      <c r="Y360" s="46"/>
      <c r="AB360" s="11"/>
      <c r="AC360" s="46"/>
      <c r="AD360" s="46"/>
      <c r="AE360" s="46"/>
      <c r="AF360" s="46"/>
    </row>
    <row r="361" spans="1:32" ht="13.5">
      <c r="A361" s="58"/>
      <c r="B361" s="58"/>
      <c r="D361" s="58"/>
      <c r="E361" s="58"/>
      <c r="F361" s="58"/>
      <c r="G361" s="58"/>
      <c r="H361" s="58"/>
      <c r="I361" s="58"/>
      <c r="J361" s="58"/>
      <c r="K361" s="58"/>
      <c r="L361"/>
      <c r="M361"/>
      <c r="N361"/>
      <c r="W361" s="42"/>
      <c r="X361" s="46"/>
      <c r="Y361" s="46"/>
      <c r="AB361" s="11"/>
      <c r="AC361" s="46"/>
      <c r="AD361" s="46"/>
      <c r="AE361" s="46"/>
      <c r="AF361" s="46"/>
    </row>
    <row r="362" spans="1:32" ht="13.5">
      <c r="A362" s="58"/>
      <c r="B362" s="58"/>
      <c r="D362" s="58"/>
      <c r="E362" s="58"/>
      <c r="F362" s="58"/>
      <c r="G362" s="58"/>
      <c r="H362" s="58"/>
      <c r="I362" s="58"/>
      <c r="J362" s="58"/>
      <c r="K362" s="58"/>
      <c r="L362"/>
      <c r="M362"/>
      <c r="N362"/>
      <c r="W362" s="42"/>
      <c r="X362" s="46"/>
      <c r="Y362" s="46"/>
      <c r="AB362" s="11"/>
      <c r="AC362" s="46"/>
      <c r="AD362" s="46"/>
      <c r="AE362" s="46"/>
      <c r="AF362" s="46"/>
    </row>
    <row r="363" spans="1:33" ht="15" thickBo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/>
      <c r="N363"/>
      <c r="O363"/>
      <c r="Y363" s="46"/>
      <c r="Z363" s="46"/>
      <c r="AC363" s="11"/>
      <c r="AD363" s="46"/>
      <c r="AE363" s="46"/>
      <c r="AF363" s="46"/>
      <c r="AG363" s="46"/>
    </row>
    <row r="364" spans="6:33" ht="16.5" customHeight="1" thickBot="1">
      <c r="F364" s="78"/>
      <c r="G364" s="7" t="s">
        <v>251</v>
      </c>
      <c r="H364" s="79"/>
      <c r="K364"/>
      <c r="L364"/>
      <c r="M364"/>
      <c r="N364"/>
      <c r="O364"/>
      <c r="Y364" s="46"/>
      <c r="Z364" s="46"/>
      <c r="AC364" s="11"/>
      <c r="AD364" s="46"/>
      <c r="AE364" s="46"/>
      <c r="AF364" s="46"/>
      <c r="AG364" s="46"/>
    </row>
    <row r="365" spans="11:33" ht="13.5">
      <c r="K365"/>
      <c r="L365"/>
      <c r="M365"/>
      <c r="N365"/>
      <c r="O365"/>
      <c r="Y365" s="46"/>
      <c r="Z365" s="46"/>
      <c r="AC365" s="11"/>
      <c r="AD365" s="46"/>
      <c r="AE365" s="46"/>
      <c r="AF365" s="46"/>
      <c r="AG365" s="46"/>
    </row>
    <row r="366" spans="3:33" ht="13.5">
      <c r="C366" s="1" t="s">
        <v>4</v>
      </c>
      <c r="K366"/>
      <c r="L366"/>
      <c r="M366"/>
      <c r="N366"/>
      <c r="O366"/>
      <c r="Y366" s="46"/>
      <c r="Z366" s="46"/>
      <c r="AC366" s="11"/>
      <c r="AD366" s="46"/>
      <c r="AE366" s="46"/>
      <c r="AF366" s="46"/>
      <c r="AG366" s="46"/>
    </row>
    <row r="367" spans="3:33" ht="13.5">
      <c r="C367" s="1" t="s">
        <v>5</v>
      </c>
      <c r="K367"/>
      <c r="L367"/>
      <c r="M367"/>
      <c r="N367"/>
      <c r="O367"/>
      <c r="Y367" s="46"/>
      <c r="Z367" s="46"/>
      <c r="AC367" s="11"/>
      <c r="AD367" s="46"/>
      <c r="AE367" s="46"/>
      <c r="AF367" s="46"/>
      <c r="AG367" s="46"/>
    </row>
    <row r="368" spans="11:33" ht="13.5">
      <c r="K368"/>
      <c r="L368"/>
      <c r="M368"/>
      <c r="N368"/>
      <c r="O368"/>
      <c r="Y368" s="46"/>
      <c r="Z368" s="46"/>
      <c r="AC368" s="11"/>
      <c r="AD368" s="46"/>
      <c r="AE368" s="46"/>
      <c r="AF368" s="46"/>
      <c r="AG368" s="46"/>
    </row>
    <row r="369" spans="2:33" ht="16.5" customHeight="1">
      <c r="B369" s="3" t="s">
        <v>6</v>
      </c>
      <c r="C369" s="4" t="s">
        <v>7</v>
      </c>
      <c r="K369"/>
      <c r="L369"/>
      <c r="M369"/>
      <c r="N369"/>
      <c r="O369"/>
      <c r="Y369" s="46"/>
      <c r="Z369" s="46"/>
      <c r="AC369" s="11"/>
      <c r="AD369" s="46"/>
      <c r="AE369" s="46"/>
      <c r="AF369" s="46"/>
      <c r="AG369" s="46"/>
    </row>
    <row r="370" spans="3:33" ht="13.5">
      <c r="C370" s="1" t="s">
        <v>8</v>
      </c>
      <c r="K370"/>
      <c r="L370"/>
      <c r="M370"/>
      <c r="N370"/>
      <c r="O370"/>
      <c r="Y370" s="46"/>
      <c r="Z370" s="46"/>
      <c r="AC370" s="11"/>
      <c r="AD370" s="46"/>
      <c r="AE370" s="46"/>
      <c r="AF370" s="46"/>
      <c r="AG370" s="46"/>
    </row>
    <row r="371" spans="3:33" ht="18" customHeight="1" thickBot="1">
      <c r="C371" s="1" t="s">
        <v>217</v>
      </c>
      <c r="K371"/>
      <c r="L371"/>
      <c r="M371"/>
      <c r="N371"/>
      <c r="O371"/>
      <c r="Y371" s="46"/>
      <c r="Z371" s="46"/>
      <c r="AC371" s="11"/>
      <c r="AD371" s="46"/>
      <c r="AE371" s="46"/>
      <c r="AF371" s="46"/>
      <c r="AG371" s="46"/>
    </row>
    <row r="372" spans="3:33" ht="16.5" customHeight="1">
      <c r="C372" s="3" t="s">
        <v>67</v>
      </c>
      <c r="D372" s="87" t="s">
        <v>218</v>
      </c>
      <c r="E372" s="62"/>
      <c r="F372" s="63"/>
      <c r="K372"/>
      <c r="L372"/>
      <c r="M372"/>
      <c r="N372"/>
      <c r="O372"/>
      <c r="Y372" s="46"/>
      <c r="Z372" s="46"/>
      <c r="AC372" s="11"/>
      <c r="AD372" s="46"/>
      <c r="AE372" s="46"/>
      <c r="AF372" s="46"/>
      <c r="AG372" s="46"/>
    </row>
    <row r="373" spans="3:33" ht="13.5">
      <c r="C373" s="3"/>
      <c r="D373" s="64">
        <v>1</v>
      </c>
      <c r="E373" s="65" t="s">
        <v>219</v>
      </c>
      <c r="F373" s="66"/>
      <c r="K373"/>
      <c r="L373"/>
      <c r="M373"/>
      <c r="N373"/>
      <c r="O373"/>
      <c r="Y373" s="46"/>
      <c r="Z373" s="46"/>
      <c r="AC373" s="11"/>
      <c r="AD373" s="46"/>
      <c r="AE373" s="46"/>
      <c r="AF373" s="46"/>
      <c r="AG373" s="46"/>
    </row>
    <row r="374" spans="3:33" ht="13.5">
      <c r="C374" s="3"/>
      <c r="D374" s="64">
        <v>2</v>
      </c>
      <c r="E374" s="65" t="s">
        <v>220</v>
      </c>
      <c r="F374" s="66"/>
      <c r="K374"/>
      <c r="L374"/>
      <c r="M374"/>
      <c r="N374"/>
      <c r="O374"/>
      <c r="Y374" s="46"/>
      <c r="Z374" s="46"/>
      <c r="AC374" s="11"/>
      <c r="AD374" s="46"/>
      <c r="AE374" s="46"/>
      <c r="AF374" s="46"/>
      <c r="AG374" s="46"/>
    </row>
    <row r="375" spans="3:33" ht="13.5">
      <c r="C375" s="3"/>
      <c r="D375" s="64">
        <v>3</v>
      </c>
      <c r="E375" s="65" t="s">
        <v>221</v>
      </c>
      <c r="F375" s="66"/>
      <c r="K375"/>
      <c r="L375"/>
      <c r="M375"/>
      <c r="N375"/>
      <c r="O375"/>
      <c r="Y375" s="46"/>
      <c r="Z375" s="46"/>
      <c r="AC375" s="11"/>
      <c r="AD375" s="46"/>
      <c r="AE375" s="46"/>
      <c r="AF375" s="46"/>
      <c r="AG375" s="46"/>
    </row>
    <row r="376" spans="3:33" ht="13.5">
      <c r="C376" s="3"/>
      <c r="D376" s="64">
        <v>4</v>
      </c>
      <c r="E376" s="65" t="s">
        <v>222</v>
      </c>
      <c r="F376" s="66"/>
      <c r="K376"/>
      <c r="L376"/>
      <c r="M376"/>
      <c r="N376"/>
      <c r="O376"/>
      <c r="Y376" s="46"/>
      <c r="Z376" s="46"/>
      <c r="AC376" s="11"/>
      <c r="AD376" s="46"/>
      <c r="AE376" s="46"/>
      <c r="AF376" s="46"/>
      <c r="AG376" s="46"/>
    </row>
    <row r="377" spans="3:33" ht="13.5">
      <c r="C377" s="3"/>
      <c r="D377" s="64">
        <v>5</v>
      </c>
      <c r="E377" s="65" t="s">
        <v>223</v>
      </c>
      <c r="F377" s="66"/>
      <c r="K377"/>
      <c r="L377"/>
      <c r="M377"/>
      <c r="N377"/>
      <c r="O377"/>
      <c r="Y377" s="46"/>
      <c r="Z377" s="46"/>
      <c r="AC377" s="11"/>
      <c r="AD377" s="46"/>
      <c r="AE377" s="46"/>
      <c r="AF377" s="46"/>
      <c r="AG377" s="46"/>
    </row>
    <row r="378" spans="3:33" ht="13.5">
      <c r="C378" s="3"/>
      <c r="D378" s="64">
        <v>6</v>
      </c>
      <c r="E378" s="65" t="s">
        <v>224</v>
      </c>
      <c r="F378" s="66"/>
      <c r="K378"/>
      <c r="L378"/>
      <c r="M378"/>
      <c r="N378"/>
      <c r="O378"/>
      <c r="Y378" s="46"/>
      <c r="Z378" s="46"/>
      <c r="AC378" s="11"/>
      <c r="AD378" s="46"/>
      <c r="AE378" s="46"/>
      <c r="AF378" s="46"/>
      <c r="AG378" s="46"/>
    </row>
    <row r="379" spans="3:33" ht="15" thickBot="1">
      <c r="C379" s="3"/>
      <c r="D379" s="67">
        <v>7</v>
      </c>
      <c r="E379" s="40" t="s">
        <v>225</v>
      </c>
      <c r="F379" s="68"/>
      <c r="K379"/>
      <c r="L379"/>
      <c r="M379"/>
      <c r="N379"/>
      <c r="O379"/>
      <c r="Y379" s="46"/>
      <c r="Z379" s="46"/>
      <c r="AC379" s="11"/>
      <c r="AD379" s="46"/>
      <c r="AE379" s="46"/>
      <c r="AF379" s="46"/>
      <c r="AG379" s="46"/>
    </row>
    <row r="380" spans="3:33" ht="16.5" customHeight="1">
      <c r="C380" s="3" t="s">
        <v>68</v>
      </c>
      <c r="D380" s="87" t="s">
        <v>226</v>
      </c>
      <c r="E380" s="62"/>
      <c r="F380" s="63"/>
      <c r="K380"/>
      <c r="L380"/>
      <c r="M380"/>
      <c r="N380"/>
      <c r="O380"/>
      <c r="Y380" s="46"/>
      <c r="Z380" s="46"/>
      <c r="AC380" s="11"/>
      <c r="AD380" s="46"/>
      <c r="AE380" s="46"/>
      <c r="AF380" s="46"/>
      <c r="AG380" s="46"/>
    </row>
    <row r="381" spans="3:33" ht="13.5">
      <c r="C381" s="3"/>
      <c r="D381" s="64">
        <v>1</v>
      </c>
      <c r="E381" s="65" t="s">
        <v>227</v>
      </c>
      <c r="F381" s="66"/>
      <c r="K381"/>
      <c r="L381"/>
      <c r="M381"/>
      <c r="N381"/>
      <c r="O381"/>
      <c r="Y381" s="46"/>
      <c r="Z381" s="46"/>
      <c r="AC381" s="11"/>
      <c r="AD381" s="46"/>
      <c r="AE381" s="46"/>
      <c r="AF381" s="46"/>
      <c r="AG381" s="46"/>
    </row>
    <row r="382" spans="3:33" ht="13.5">
      <c r="C382" s="3"/>
      <c r="D382" s="64">
        <v>2</v>
      </c>
      <c r="E382" s="65" t="s">
        <v>222</v>
      </c>
      <c r="F382" s="66"/>
      <c r="K382"/>
      <c r="L382"/>
      <c r="M382"/>
      <c r="N382"/>
      <c r="O382"/>
      <c r="Y382" s="46"/>
      <c r="Z382" s="46"/>
      <c r="AC382" s="11"/>
      <c r="AD382" s="46"/>
      <c r="AE382" s="46"/>
      <c r="AF382" s="46"/>
      <c r="AG382" s="46"/>
    </row>
    <row r="383" spans="3:33" ht="15" thickBot="1">
      <c r="C383" s="3"/>
      <c r="D383" s="67">
        <v>3</v>
      </c>
      <c r="E383" s="40" t="s">
        <v>228</v>
      </c>
      <c r="F383" s="68"/>
      <c r="K383"/>
      <c r="L383"/>
      <c r="M383"/>
      <c r="N383"/>
      <c r="O383"/>
      <c r="Y383" s="46"/>
      <c r="Z383" s="46"/>
      <c r="AC383" s="11"/>
      <c r="AD383" s="46"/>
      <c r="AE383" s="46"/>
      <c r="AF383" s="46"/>
      <c r="AG383" s="46"/>
    </row>
    <row r="384" spans="2:33" ht="16.5" customHeight="1">
      <c r="B384" s="3" t="s">
        <v>229</v>
      </c>
      <c r="C384" s="4" t="s">
        <v>230</v>
      </c>
      <c r="K384"/>
      <c r="L384"/>
      <c r="M384"/>
      <c r="N384"/>
      <c r="O384"/>
      <c r="Y384" s="46"/>
      <c r="Z384" s="46"/>
      <c r="AC384" s="11"/>
      <c r="AD384" s="46"/>
      <c r="AE384" s="46"/>
      <c r="AF384" s="46"/>
      <c r="AG384" s="46"/>
    </row>
    <row r="385" spans="3:33" ht="16.5" customHeight="1">
      <c r="C385" s="4" t="s">
        <v>67</v>
      </c>
      <c r="D385" s="4" t="s">
        <v>231</v>
      </c>
      <c r="K385"/>
      <c r="L385"/>
      <c r="M385"/>
      <c r="N385"/>
      <c r="O385"/>
      <c r="Y385" s="46"/>
      <c r="Z385" s="46"/>
      <c r="AC385" s="11"/>
      <c r="AD385" s="46"/>
      <c r="AE385" s="46"/>
      <c r="AF385" s="46"/>
      <c r="AG385" s="46"/>
    </row>
    <row r="386" spans="5:33" ht="13.5">
      <c r="E386" s="1" t="s">
        <v>232</v>
      </c>
      <c r="K386"/>
      <c r="L386"/>
      <c r="M386"/>
      <c r="N386"/>
      <c r="O386"/>
      <c r="Y386" s="46"/>
      <c r="Z386" s="46"/>
      <c r="AC386" s="11"/>
      <c r="AD386" s="46"/>
      <c r="AE386" s="46"/>
      <c r="AF386" s="46"/>
      <c r="AG386" s="46"/>
    </row>
    <row r="387" spans="6:33" ht="15" thickBot="1">
      <c r="F387" s="60" t="s">
        <v>233</v>
      </c>
      <c r="G387" s="60" t="s">
        <v>234</v>
      </c>
      <c r="H387" s="60" t="s">
        <v>235</v>
      </c>
      <c r="K387"/>
      <c r="L387"/>
      <c r="M387"/>
      <c r="N387"/>
      <c r="O387"/>
      <c r="Y387" s="46"/>
      <c r="Z387" s="46"/>
      <c r="AC387" s="11"/>
      <c r="AD387" s="46"/>
      <c r="AE387" s="46"/>
      <c r="AF387" s="46"/>
      <c r="AG387" s="46"/>
    </row>
    <row r="388" spans="4:33" ht="13.5">
      <c r="D388" s="1">
        <v>1</v>
      </c>
      <c r="E388" s="61">
        <v>10</v>
      </c>
      <c r="F388" s="62">
        <v>-48</v>
      </c>
      <c r="G388" s="62">
        <v>2304</v>
      </c>
      <c r="H388" s="63">
        <v>460.8</v>
      </c>
      <c r="K388"/>
      <c r="L388"/>
      <c r="M388"/>
      <c r="N388"/>
      <c r="O388"/>
      <c r="Y388" s="46"/>
      <c r="Z388" s="46"/>
      <c r="AC388" s="11"/>
      <c r="AD388" s="46"/>
      <c r="AE388" s="46"/>
      <c r="AF388" s="46"/>
      <c r="AG388" s="46"/>
    </row>
    <row r="389" spans="4:33" ht="13.5">
      <c r="D389" s="1">
        <v>2</v>
      </c>
      <c r="E389" s="64">
        <v>30</v>
      </c>
      <c r="F389" s="65">
        <v>-28</v>
      </c>
      <c r="G389" s="65">
        <v>784</v>
      </c>
      <c r="H389" s="66">
        <v>156.8</v>
      </c>
      <c r="K389"/>
      <c r="L389"/>
      <c r="M389"/>
      <c r="N389"/>
      <c r="O389"/>
      <c r="Y389" s="46"/>
      <c r="Z389" s="46"/>
      <c r="AC389" s="11"/>
      <c r="AD389" s="46"/>
      <c r="AE389" s="46"/>
      <c r="AF389" s="46"/>
      <c r="AG389" s="46"/>
    </row>
    <row r="390" spans="4:33" ht="13.5">
      <c r="D390" s="1">
        <v>3</v>
      </c>
      <c r="E390" s="64">
        <v>50</v>
      </c>
      <c r="F390" s="65">
        <v>-8</v>
      </c>
      <c r="G390" s="65">
        <v>64</v>
      </c>
      <c r="H390" s="66">
        <v>12.8</v>
      </c>
      <c r="K390"/>
      <c r="L390"/>
      <c r="M390"/>
      <c r="N390"/>
      <c r="O390"/>
      <c r="Y390" s="46"/>
      <c r="Z390" s="46"/>
      <c r="AC390" s="11"/>
      <c r="AD390" s="46"/>
      <c r="AE390" s="46"/>
      <c r="AF390" s="46"/>
      <c r="AG390" s="46"/>
    </row>
    <row r="391" spans="4:33" ht="13.5">
      <c r="D391" s="1">
        <v>4</v>
      </c>
      <c r="E391" s="64">
        <v>80</v>
      </c>
      <c r="F391" s="65">
        <v>22</v>
      </c>
      <c r="G391" s="65">
        <v>484</v>
      </c>
      <c r="H391" s="66">
        <v>96.8</v>
      </c>
      <c r="K391"/>
      <c r="L391"/>
      <c r="M391"/>
      <c r="N391"/>
      <c r="O391"/>
      <c r="Y391" s="46"/>
      <c r="Z391" s="46"/>
      <c r="AC391" s="11"/>
      <c r="AD391" s="46"/>
      <c r="AE391" s="46"/>
      <c r="AF391" s="46"/>
      <c r="AG391" s="46"/>
    </row>
    <row r="392" spans="4:33" ht="15" thickBot="1">
      <c r="D392" s="1">
        <v>5</v>
      </c>
      <c r="E392" s="67">
        <v>120</v>
      </c>
      <c r="F392" s="40">
        <v>62</v>
      </c>
      <c r="G392" s="40">
        <v>3844</v>
      </c>
      <c r="H392" s="68">
        <v>768.8</v>
      </c>
      <c r="K392"/>
      <c r="L392"/>
      <c r="M392"/>
      <c r="N392"/>
      <c r="O392"/>
      <c r="Y392" s="46"/>
      <c r="Z392" s="46"/>
      <c r="AC392" s="11"/>
      <c r="AD392" s="46"/>
      <c r="AE392" s="46"/>
      <c r="AF392" s="46"/>
      <c r="AG392" s="46"/>
    </row>
    <row r="393" spans="4:33" ht="15.75" customHeight="1" thickBot="1">
      <c r="D393" s="21" t="s">
        <v>236</v>
      </c>
      <c r="E393" s="69">
        <v>290</v>
      </c>
      <c r="F393" s="70"/>
      <c r="G393" s="70">
        <v>7480</v>
      </c>
      <c r="H393" s="71">
        <v>1496</v>
      </c>
      <c r="K393"/>
      <c r="L393"/>
      <c r="M393"/>
      <c r="N393"/>
      <c r="O393"/>
      <c r="Y393" s="46"/>
      <c r="Z393" s="46"/>
      <c r="AC393" s="11"/>
      <c r="AD393" s="46"/>
      <c r="AE393" s="46"/>
      <c r="AF393" s="46"/>
      <c r="AG393" s="46"/>
    </row>
    <row r="394" spans="4:33" ht="15.75" customHeight="1" thickBot="1">
      <c r="D394" s="21" t="s">
        <v>237</v>
      </c>
      <c r="E394" s="72">
        <v>58</v>
      </c>
      <c r="F394" s="73"/>
      <c r="G394" s="73"/>
      <c r="H394" s="74"/>
      <c r="K394"/>
      <c r="L394"/>
      <c r="M394"/>
      <c r="N394"/>
      <c r="O394"/>
      <c r="Y394" s="46"/>
      <c r="Z394" s="46"/>
      <c r="AC394" s="11"/>
      <c r="AD394" s="46"/>
      <c r="AE394" s="46"/>
      <c r="AF394" s="46"/>
      <c r="AG394" s="46"/>
    </row>
    <row r="395" spans="4:33" ht="15.75" customHeight="1" thickBot="1">
      <c r="D395" s="21" t="s">
        <v>32</v>
      </c>
      <c r="E395" s="72">
        <v>38.6781592116274</v>
      </c>
      <c r="F395" s="73"/>
      <c r="G395" s="73"/>
      <c r="H395" s="74">
        <v>38.6781592116274</v>
      </c>
      <c r="K395"/>
      <c r="L395"/>
      <c r="M395"/>
      <c r="N395"/>
      <c r="O395"/>
      <c r="Y395" s="46"/>
      <c r="Z395" s="46"/>
      <c r="AC395" s="11"/>
      <c r="AD395" s="46"/>
      <c r="AE395" s="46"/>
      <c r="AF395" s="46"/>
      <c r="AG395" s="46"/>
    </row>
    <row r="396" spans="4:33" ht="13.5">
      <c r="D396" s="1" t="s">
        <v>62</v>
      </c>
      <c r="K396"/>
      <c r="L396"/>
      <c r="M396"/>
      <c r="N396"/>
      <c r="O396"/>
      <c r="Y396" s="46"/>
      <c r="Z396" s="46"/>
      <c r="AC396" s="11"/>
      <c r="AD396" s="46"/>
      <c r="AE396" s="46"/>
      <c r="AF396" s="46"/>
      <c r="AG396" s="46"/>
    </row>
    <row r="397" spans="4:33" ht="13.5">
      <c r="D397" s="1" t="s">
        <v>63</v>
      </c>
      <c r="K397"/>
      <c r="L397"/>
      <c r="M397"/>
      <c r="N397"/>
      <c r="O397"/>
      <c r="Y397" s="46"/>
      <c r="Z397" s="46"/>
      <c r="AC397" s="11"/>
      <c r="AD397" s="46"/>
      <c r="AE397" s="46"/>
      <c r="AF397" s="46"/>
      <c r="AG397" s="46"/>
    </row>
    <row r="398" spans="4:33" ht="13.5">
      <c r="D398" s="1" t="s">
        <v>64</v>
      </c>
      <c r="K398"/>
      <c r="L398"/>
      <c r="M398"/>
      <c r="N398"/>
      <c r="O398"/>
      <c r="Y398" s="46"/>
      <c r="Z398" s="46"/>
      <c r="AC398" s="11"/>
      <c r="AD398" s="46"/>
      <c r="AE398" s="46"/>
      <c r="AF398" s="46"/>
      <c r="AG398" s="46"/>
    </row>
    <row r="399" spans="11:33" ht="13.5">
      <c r="K399"/>
      <c r="L399"/>
      <c r="M399"/>
      <c r="N399"/>
      <c r="O399"/>
      <c r="Y399" s="46"/>
      <c r="Z399" s="46"/>
      <c r="AC399" s="11"/>
      <c r="AD399" s="46"/>
      <c r="AE399" s="46"/>
      <c r="AF399" s="46"/>
      <c r="AG399" s="46"/>
    </row>
    <row r="400" spans="3:33" ht="13.5">
      <c r="C400" s="3" t="s">
        <v>68</v>
      </c>
      <c r="D400" s="4" t="s">
        <v>65</v>
      </c>
      <c r="F400" s="1" t="s">
        <v>66</v>
      </c>
      <c r="K400"/>
      <c r="L400"/>
      <c r="M400" s="10"/>
      <c r="N400" s="10"/>
      <c r="O400" s="10"/>
      <c r="Y400" s="46"/>
      <c r="Z400" s="46"/>
      <c r="AC400" s="11"/>
      <c r="AD400" s="46"/>
      <c r="AE400" s="46"/>
      <c r="AF400" s="46"/>
      <c r="AG400" s="46"/>
    </row>
    <row r="401" spans="4:33" ht="13.5">
      <c r="D401" s="1" t="s">
        <v>43</v>
      </c>
      <c r="J401" s="75">
        <f>E395/E394</f>
        <v>0.6668648139935759</v>
      </c>
      <c r="K401"/>
      <c r="L401"/>
      <c r="M401" s="10"/>
      <c r="N401" s="10"/>
      <c r="O401" s="10"/>
      <c r="Y401" s="46"/>
      <c r="Z401" s="46"/>
      <c r="AC401" s="11"/>
      <c r="AD401" s="46"/>
      <c r="AE401" s="46"/>
      <c r="AF401" s="46"/>
      <c r="AG401" s="46"/>
    </row>
    <row r="402" spans="4:33" ht="15" thickBot="1">
      <c r="D402" s="1" t="s">
        <v>44</v>
      </c>
      <c r="K402"/>
      <c r="L402"/>
      <c r="M402" s="10"/>
      <c r="N402" s="10"/>
      <c r="O402" s="10"/>
      <c r="Y402" s="46"/>
      <c r="Z402" s="46"/>
      <c r="AC402" s="11"/>
      <c r="AD402" s="46"/>
      <c r="AE402" s="46"/>
      <c r="AF402" s="46"/>
      <c r="AG402" s="46"/>
    </row>
    <row r="403" spans="4:33" ht="15" thickBot="1">
      <c r="D403"/>
      <c r="E403" s="69"/>
      <c r="F403" s="76" t="s">
        <v>45</v>
      </c>
      <c r="G403" s="69"/>
      <c r="H403" s="76" t="s">
        <v>46</v>
      </c>
      <c r="K403"/>
      <c r="L403"/>
      <c r="M403" s="10"/>
      <c r="N403" s="10"/>
      <c r="O403" s="10"/>
      <c r="Y403" s="46"/>
      <c r="Z403" s="46"/>
      <c r="AC403" s="11"/>
      <c r="AD403" s="46"/>
      <c r="AE403" s="46"/>
      <c r="AF403" s="46"/>
      <c r="AG403" s="46"/>
    </row>
    <row r="404" spans="1:33" ht="12" customHeight="1">
      <c r="A404" s="10"/>
      <c r="B404" s="10"/>
      <c r="C404" s="10"/>
      <c r="D404" s="10"/>
      <c r="E404" s="80">
        <v>1</v>
      </c>
      <c r="F404" s="81">
        <v>7.2</v>
      </c>
      <c r="G404" s="80">
        <v>1</v>
      </c>
      <c r="H404" s="81">
        <v>3.6</v>
      </c>
      <c r="I404" s="10"/>
      <c r="J404" s="10"/>
      <c r="K404" s="10"/>
      <c r="L404" s="10"/>
      <c r="M404" s="10"/>
      <c r="N404" s="10"/>
      <c r="O404" s="10"/>
      <c r="P404" s="10"/>
      <c r="Y404" s="46"/>
      <c r="Z404" s="46"/>
      <c r="AC404" s="11"/>
      <c r="AD404" s="46"/>
      <c r="AE404" s="46"/>
      <c r="AF404" s="46"/>
      <c r="AG404" s="46"/>
    </row>
    <row r="405" spans="1:33" ht="12" customHeight="1">
      <c r="A405" s="10"/>
      <c r="B405" s="10"/>
      <c r="C405" s="10"/>
      <c r="D405" s="10"/>
      <c r="E405" s="80">
        <v>2</v>
      </c>
      <c r="F405" s="81">
        <v>9.6</v>
      </c>
      <c r="G405" s="80">
        <v>2</v>
      </c>
      <c r="H405" s="81">
        <v>10.8</v>
      </c>
      <c r="I405" s="10"/>
      <c r="J405" s="10"/>
      <c r="K405" s="10"/>
      <c r="L405" s="10"/>
      <c r="M405" s="10"/>
      <c r="N405" s="10"/>
      <c r="O405" s="10"/>
      <c r="P405" s="10"/>
      <c r="Y405" s="46"/>
      <c r="Z405" s="46"/>
      <c r="AC405" s="11"/>
      <c r="AD405" s="46"/>
      <c r="AE405" s="46"/>
      <c r="AF405" s="46"/>
      <c r="AG405" s="46"/>
    </row>
    <row r="406" spans="1:33" ht="12" customHeight="1">
      <c r="A406" s="10"/>
      <c r="B406" s="10"/>
      <c r="C406" s="10"/>
      <c r="D406" s="10"/>
      <c r="E406" s="80">
        <v>3</v>
      </c>
      <c r="F406" s="81">
        <v>4.8</v>
      </c>
      <c r="G406" s="80">
        <v>3</v>
      </c>
      <c r="H406" s="81">
        <v>4.5</v>
      </c>
      <c r="I406" s="10"/>
      <c r="J406" s="10"/>
      <c r="K406" s="10"/>
      <c r="L406" s="10"/>
      <c r="M406" s="10"/>
      <c r="N406" s="10"/>
      <c r="O406" s="10"/>
      <c r="P406" s="10"/>
      <c r="Y406" s="46"/>
      <c r="Z406" s="46"/>
      <c r="AC406" s="11"/>
      <c r="AD406" s="46"/>
      <c r="AE406" s="46"/>
      <c r="AF406" s="46"/>
      <c r="AG406" s="46"/>
    </row>
    <row r="407" spans="1:33" ht="12" customHeight="1">
      <c r="A407" s="10"/>
      <c r="B407" s="10"/>
      <c r="C407" s="10"/>
      <c r="D407" s="10"/>
      <c r="E407" s="80">
        <v>4</v>
      </c>
      <c r="F407" s="81">
        <v>1.2</v>
      </c>
      <c r="G407" s="80">
        <v>4</v>
      </c>
      <c r="H407" s="81">
        <v>1.8</v>
      </c>
      <c r="I407" s="10"/>
      <c r="J407" s="10"/>
      <c r="K407" s="10"/>
      <c r="L407" s="10"/>
      <c r="M407" s="10"/>
      <c r="N407" s="10"/>
      <c r="O407" s="10"/>
      <c r="P407" s="10"/>
      <c r="Y407" s="46"/>
      <c r="Z407" s="46"/>
      <c r="AC407" s="11"/>
      <c r="AD407" s="46"/>
      <c r="AE407" s="46"/>
      <c r="AF407" s="46"/>
      <c r="AG407" s="46"/>
    </row>
    <row r="408" spans="1:33" ht="12" customHeight="1">
      <c r="A408" s="10"/>
      <c r="B408" s="10"/>
      <c r="C408" s="10"/>
      <c r="D408" s="10"/>
      <c r="E408" s="80">
        <v>5</v>
      </c>
      <c r="F408" s="81">
        <v>-7.2</v>
      </c>
      <c r="G408" s="80">
        <v>5</v>
      </c>
      <c r="H408" s="81">
        <v>-9</v>
      </c>
      <c r="I408" s="10"/>
      <c r="J408" s="10"/>
      <c r="K408" s="10"/>
      <c r="L408" s="10"/>
      <c r="M408" s="10"/>
      <c r="N408" s="10"/>
      <c r="O408" s="10"/>
      <c r="P408" s="10"/>
      <c r="Y408" s="46"/>
      <c r="Z408" s="46"/>
      <c r="AC408" s="11"/>
      <c r="AD408" s="46"/>
      <c r="AE408" s="46"/>
      <c r="AF408" s="46"/>
      <c r="AG408" s="46"/>
    </row>
    <row r="409" spans="1:33" ht="12" customHeight="1">
      <c r="A409" s="10"/>
      <c r="B409" s="10"/>
      <c r="C409" s="10"/>
      <c r="D409" s="10"/>
      <c r="E409" s="80">
        <v>6</v>
      </c>
      <c r="F409" s="81">
        <v>4.8</v>
      </c>
      <c r="G409" s="80">
        <v>6</v>
      </c>
      <c r="H409" s="81">
        <v>4.5</v>
      </c>
      <c r="I409" s="10"/>
      <c r="J409" s="10"/>
      <c r="K409" s="10"/>
      <c r="L409" s="10"/>
      <c r="M409" s="10"/>
      <c r="N409" s="10"/>
      <c r="O409" s="10"/>
      <c r="P409" s="10"/>
      <c r="Y409" s="46"/>
      <c r="Z409" s="46"/>
      <c r="AC409" s="11"/>
      <c r="AD409" s="46"/>
      <c r="AE409" s="46"/>
      <c r="AF409" s="46"/>
      <c r="AG409" s="46"/>
    </row>
    <row r="410" spans="1:33" ht="12" customHeight="1">
      <c r="A410" s="10"/>
      <c r="B410" s="10"/>
      <c r="C410" s="10"/>
      <c r="D410" s="10"/>
      <c r="E410" s="80">
        <v>7</v>
      </c>
      <c r="F410" s="81">
        <v>6</v>
      </c>
      <c r="G410" s="80">
        <v>7</v>
      </c>
      <c r="H410" s="81">
        <v>3.6</v>
      </c>
      <c r="I410" s="10"/>
      <c r="J410" s="10"/>
      <c r="K410" s="10"/>
      <c r="L410" s="10"/>
      <c r="M410" s="10"/>
      <c r="N410" s="10"/>
      <c r="O410" s="10"/>
      <c r="P410" s="10"/>
      <c r="Y410" s="46"/>
      <c r="Z410" s="46"/>
      <c r="AC410" s="11"/>
      <c r="AD410" s="46"/>
      <c r="AE410" s="46"/>
      <c r="AF410" s="46"/>
      <c r="AG410" s="46"/>
    </row>
    <row r="411" spans="1:33" ht="12.75" customHeight="1" thickBot="1">
      <c r="A411" s="10"/>
      <c r="B411" s="10"/>
      <c r="C411" s="10"/>
      <c r="D411" s="10"/>
      <c r="E411" s="82">
        <v>8</v>
      </c>
      <c r="F411" s="83">
        <v>2.4</v>
      </c>
      <c r="G411" s="82">
        <v>8</v>
      </c>
      <c r="H411" s="83">
        <v>1.8</v>
      </c>
      <c r="I411" s="10"/>
      <c r="J411" s="10"/>
      <c r="K411" s="10"/>
      <c r="L411" s="10"/>
      <c r="M411"/>
      <c r="N411"/>
      <c r="O411"/>
      <c r="P411" s="10"/>
      <c r="Y411" s="46"/>
      <c r="Z411" s="46"/>
      <c r="AC411" s="11"/>
      <c r="AD411" s="46"/>
      <c r="AE411" s="46"/>
      <c r="AF411" s="46"/>
      <c r="AG411" s="46"/>
    </row>
    <row r="412" spans="1:33" ht="15.75" customHeight="1" thickBot="1">
      <c r="A412" s="10"/>
      <c r="B412" s="10"/>
      <c r="C412" s="10"/>
      <c r="D412" s="10"/>
      <c r="E412" s="84" t="s">
        <v>236</v>
      </c>
      <c r="F412" s="85">
        <v>28.8</v>
      </c>
      <c r="G412" s="86"/>
      <c r="H412" s="85">
        <v>21.6</v>
      </c>
      <c r="I412" s="10"/>
      <c r="J412" s="10"/>
      <c r="K412" s="10"/>
      <c r="L412" s="10"/>
      <c r="M412"/>
      <c r="N412"/>
      <c r="O412"/>
      <c r="P412" s="10"/>
      <c r="Y412" s="46"/>
      <c r="Z412" s="46"/>
      <c r="AC412" s="11"/>
      <c r="AD412" s="46"/>
      <c r="AE412" s="46"/>
      <c r="AF412" s="46"/>
      <c r="AG412" s="46"/>
    </row>
    <row r="413" spans="1:33" ht="15.75" customHeight="1" thickBot="1">
      <c r="A413" s="10"/>
      <c r="B413" s="10"/>
      <c r="C413" s="10"/>
      <c r="D413" s="10"/>
      <c r="E413" s="84" t="s">
        <v>237</v>
      </c>
      <c r="F413" s="85">
        <v>3.6</v>
      </c>
      <c r="G413" s="86"/>
      <c r="H413" s="85">
        <v>2.7</v>
      </c>
      <c r="I413" s="10"/>
      <c r="J413" s="10"/>
      <c r="K413" s="10"/>
      <c r="L413" s="10"/>
      <c r="M413"/>
      <c r="N413"/>
      <c r="O413"/>
      <c r="P413" s="10"/>
      <c r="Y413" s="46"/>
      <c r="Z413" s="46"/>
      <c r="AC413" s="11"/>
      <c r="AD413" s="46"/>
      <c r="AE413" s="46"/>
      <c r="AF413" s="46"/>
      <c r="AG413" s="46"/>
    </row>
    <row r="414" spans="1:33" ht="15.75" customHeight="1" thickBot="1">
      <c r="A414" s="10"/>
      <c r="B414" s="10"/>
      <c r="C414" s="10"/>
      <c r="D414" s="10"/>
      <c r="E414" s="84" t="s">
        <v>47</v>
      </c>
      <c r="F414" s="85">
        <v>4.76235235991626</v>
      </c>
      <c r="G414" s="86"/>
      <c r="H414" s="85">
        <v>5.15048541401682</v>
      </c>
      <c r="I414" s="10"/>
      <c r="J414" s="10"/>
      <c r="K414" s="10"/>
      <c r="L414" s="10"/>
      <c r="M414"/>
      <c r="N414"/>
      <c r="O414"/>
      <c r="P414" s="10"/>
      <c r="Y414" s="46"/>
      <c r="Z414" s="46"/>
      <c r="AC414" s="11"/>
      <c r="AD414" s="46"/>
      <c r="AE414" s="46"/>
      <c r="AF414" s="46"/>
      <c r="AG414" s="46"/>
    </row>
    <row r="415" spans="1:33" ht="15.75" customHeight="1" thickBot="1">
      <c r="A415" s="10"/>
      <c r="B415" s="10"/>
      <c r="C415" s="10"/>
      <c r="D415" s="10"/>
      <c r="E415" s="84" t="s">
        <v>48</v>
      </c>
      <c r="F415" s="85">
        <v>1.3228756555323</v>
      </c>
      <c r="G415" s="86"/>
      <c r="H415" s="85">
        <v>1.9075871903766</v>
      </c>
      <c r="I415" s="10"/>
      <c r="J415" s="10"/>
      <c r="K415" s="10"/>
      <c r="L415" s="10"/>
      <c r="M415"/>
      <c r="N415"/>
      <c r="O415"/>
      <c r="P415" s="10"/>
      <c r="Y415" s="46"/>
      <c r="Z415" s="46"/>
      <c r="AC415" s="11"/>
      <c r="AD415" s="46"/>
      <c r="AE415" s="46"/>
      <c r="AF415" s="46"/>
      <c r="AG415" s="46"/>
    </row>
    <row r="416" spans="3:33" ht="13.5">
      <c r="C416" s="1" t="s">
        <v>49</v>
      </c>
      <c r="D416"/>
      <c r="K416"/>
      <c r="L416"/>
      <c r="M416"/>
      <c r="N416"/>
      <c r="O416"/>
      <c r="Y416" s="46"/>
      <c r="Z416" s="46"/>
      <c r="AC416" s="11"/>
      <c r="AD416" s="46"/>
      <c r="AE416" s="46"/>
      <c r="AF416" s="46"/>
      <c r="AG416" s="46"/>
    </row>
    <row r="417" spans="3:33" ht="13.5">
      <c r="C417" s="1" t="s">
        <v>50</v>
      </c>
      <c r="D417"/>
      <c r="K417"/>
      <c r="L417"/>
      <c r="M417"/>
      <c r="N417"/>
      <c r="O417"/>
      <c r="Y417" s="46"/>
      <c r="Z417" s="46"/>
      <c r="AC417" s="11"/>
      <c r="AD417" s="46"/>
      <c r="AE417" s="46"/>
      <c r="AF417" s="46"/>
      <c r="AG417" s="46"/>
    </row>
    <row r="418" spans="3:33" ht="13.5">
      <c r="C418" s="1" t="s">
        <v>51</v>
      </c>
      <c r="D418"/>
      <c r="K418"/>
      <c r="L418"/>
      <c r="M418"/>
      <c r="N418"/>
      <c r="O418"/>
      <c r="Y418" s="46"/>
      <c r="Z418" s="46"/>
      <c r="AC418" s="11"/>
      <c r="AD418" s="46"/>
      <c r="AE418" s="46"/>
      <c r="AF418" s="46"/>
      <c r="AG418" s="46"/>
    </row>
    <row r="419" spans="3:33" ht="13.5">
      <c r="C419" s="1" t="s">
        <v>144</v>
      </c>
      <c r="D419"/>
      <c r="K419"/>
      <c r="L419"/>
      <c r="M419" s="58"/>
      <c r="N419" s="58"/>
      <c r="O419" s="58"/>
      <c r="Y419" s="46"/>
      <c r="Z419" s="46"/>
      <c r="AC419" s="11"/>
      <c r="AD419" s="46"/>
      <c r="AE419" s="46"/>
      <c r="AF419" s="46"/>
      <c r="AG419" s="46"/>
    </row>
    <row r="420" spans="3:33" ht="13.5">
      <c r="C420" s="1" t="s">
        <v>145</v>
      </c>
      <c r="D420"/>
      <c r="E420"/>
      <c r="F420"/>
      <c r="G420"/>
      <c r="H420"/>
      <c r="I420"/>
      <c r="J420"/>
      <c r="K420"/>
      <c r="L420"/>
      <c r="M420" s="58"/>
      <c r="N420" s="58"/>
      <c r="O420" s="58"/>
      <c r="Y420" s="46"/>
      <c r="Z420" s="46"/>
      <c r="AC420" s="11"/>
      <c r="AD420" s="46"/>
      <c r="AE420" s="46"/>
      <c r="AF420" s="46"/>
      <c r="AG420" s="46"/>
    </row>
    <row r="421" spans="3:33" ht="13.5">
      <c r="C421" s="1" t="s">
        <v>146</v>
      </c>
      <c r="D421"/>
      <c r="E421"/>
      <c r="F421"/>
      <c r="G421"/>
      <c r="H421"/>
      <c r="I421"/>
      <c r="J421"/>
      <c r="K421"/>
      <c r="L421"/>
      <c r="M421"/>
      <c r="N421"/>
      <c r="O421"/>
      <c r="Y421" s="46"/>
      <c r="Z421" s="46"/>
      <c r="AC421" s="11"/>
      <c r="AD421" s="46"/>
      <c r="AE421" s="46"/>
      <c r="AF421" s="46"/>
      <c r="AG421" s="46"/>
    </row>
    <row r="422" spans="1:33" ht="13.5">
      <c r="A422" s="11"/>
      <c r="B422" s="1" t="s">
        <v>147</v>
      </c>
      <c r="K422"/>
      <c r="L422"/>
      <c r="M422"/>
      <c r="N422"/>
      <c r="O422"/>
      <c r="Y422" s="46"/>
      <c r="Z422" s="46"/>
      <c r="AC422" s="11"/>
      <c r="AD422" s="46"/>
      <c r="AE422" s="46"/>
      <c r="AF422" s="46"/>
      <c r="AG422" s="46"/>
    </row>
    <row r="423" spans="1:33" ht="13.5">
      <c r="A423" s="11"/>
      <c r="B423" s="65" t="s">
        <v>148</v>
      </c>
      <c r="C423" s="41"/>
      <c r="D423" s="42"/>
      <c r="K423" s="58"/>
      <c r="L423" s="58"/>
      <c r="M423"/>
      <c r="N423"/>
      <c r="O423"/>
      <c r="Y423" s="46"/>
      <c r="Z423" s="46"/>
      <c r="AC423" s="11"/>
      <c r="AD423" s="46"/>
      <c r="AE423" s="46"/>
      <c r="AF423" s="46"/>
      <c r="AG423" s="46"/>
    </row>
    <row r="424" spans="1:33" ht="13.5">
      <c r="A424" s="11"/>
      <c r="B424" s="43" t="s">
        <v>149</v>
      </c>
      <c r="C424" s="41"/>
      <c r="D424" s="42"/>
      <c r="K424" s="58"/>
      <c r="L424" s="58"/>
      <c r="M424"/>
      <c r="N424"/>
      <c r="O424"/>
      <c r="Y424" s="46"/>
      <c r="Z424" s="46"/>
      <c r="AC424" s="11"/>
      <c r="AD424" s="46"/>
      <c r="AE424" s="46"/>
      <c r="AF424" s="46"/>
      <c r="AG424" s="46"/>
    </row>
    <row r="425" spans="1:33" ht="13.5">
      <c r="A425" s="11"/>
      <c r="B425" s="43" t="s">
        <v>150</v>
      </c>
      <c r="C425" s="41"/>
      <c r="D425" s="42"/>
      <c r="K425"/>
      <c r="L425"/>
      <c r="M425"/>
      <c r="N425"/>
      <c r="O425"/>
      <c r="Y425" s="46"/>
      <c r="Z425" s="46"/>
      <c r="AC425" s="11"/>
      <c r="AD425" s="46"/>
      <c r="AE425" s="46"/>
      <c r="AF425" s="46"/>
      <c r="AG425" s="46"/>
    </row>
    <row r="426" spans="1:33" ht="13.5">
      <c r="A426" s="11"/>
      <c r="B426" s="43" t="s">
        <v>151</v>
      </c>
      <c r="C426" s="41"/>
      <c r="D426" s="42"/>
      <c r="K426"/>
      <c r="L426"/>
      <c r="M426"/>
      <c r="N426"/>
      <c r="O426"/>
      <c r="Y426" s="46"/>
      <c r="Z426" s="46"/>
      <c r="AC426" s="11"/>
      <c r="AD426" s="46"/>
      <c r="AE426" s="46"/>
      <c r="AF426" s="46"/>
      <c r="AG426" s="46"/>
    </row>
    <row r="427" spans="1:33" ht="15.75">
      <c r="A427" s="11"/>
      <c r="B427" s="43"/>
      <c r="C427" s="41"/>
      <c r="D427" s="42"/>
      <c r="K427"/>
      <c r="L427"/>
      <c r="M427"/>
      <c r="N427"/>
      <c r="O427"/>
      <c r="Y427" s="46"/>
      <c r="Z427" s="46"/>
      <c r="AC427" s="11"/>
      <c r="AD427" s="46"/>
      <c r="AE427" s="46"/>
      <c r="AF427" s="46"/>
      <c r="AG427" s="46"/>
    </row>
    <row r="428" spans="1:33" ht="15.75">
      <c r="A428" s="11"/>
      <c r="B428" s="43"/>
      <c r="C428" s="53" t="s">
        <v>152</v>
      </c>
      <c r="D428" s="42"/>
      <c r="K428"/>
      <c r="L428"/>
      <c r="M428"/>
      <c r="N428"/>
      <c r="O428"/>
      <c r="Y428" s="46"/>
      <c r="Z428" s="46"/>
      <c r="AC428" s="11"/>
      <c r="AD428" s="46"/>
      <c r="AE428" s="46"/>
      <c r="AF428" s="46"/>
      <c r="AG428" s="46"/>
    </row>
    <row r="429" spans="1:33" ht="15.75">
      <c r="A429" s="11"/>
      <c r="B429" s="43"/>
      <c r="C429" s="41"/>
      <c r="D429" s="42"/>
      <c r="F429"/>
      <c r="G429" s="1" t="s">
        <v>153</v>
      </c>
      <c r="K429"/>
      <c r="L429"/>
      <c r="M429"/>
      <c r="N429"/>
      <c r="O429"/>
      <c r="Y429" s="46"/>
      <c r="Z429" s="46"/>
      <c r="AC429" s="11"/>
      <c r="AD429" s="46"/>
      <c r="AE429" s="46"/>
      <c r="AF429" s="46"/>
      <c r="AG429" s="46"/>
    </row>
    <row r="430" spans="1:33" ht="9" customHeight="1">
      <c r="A430" s="11"/>
      <c r="B430" s="43"/>
      <c r="C430" s="41"/>
      <c r="D430" s="42"/>
      <c r="F430"/>
      <c r="G430"/>
      <c r="K430"/>
      <c r="L430"/>
      <c r="M430"/>
      <c r="N430"/>
      <c r="O430"/>
      <c r="Y430" s="46"/>
      <c r="Z430" s="46"/>
      <c r="AC430" s="11"/>
      <c r="AD430" s="46"/>
      <c r="AE430" s="46"/>
      <c r="AF430" s="46"/>
      <c r="AG430" s="46"/>
    </row>
    <row r="431" spans="1:33" ht="12.75" customHeight="1">
      <c r="A431" s="11"/>
      <c r="B431" s="43"/>
      <c r="C431" s="41"/>
      <c r="D431" s="42"/>
      <c r="F431"/>
      <c r="G431"/>
      <c r="K431"/>
      <c r="L431"/>
      <c r="M431"/>
      <c r="N431"/>
      <c r="O431"/>
      <c r="Y431" s="46"/>
      <c r="Z431" s="46"/>
      <c r="AC431" s="11"/>
      <c r="AD431" s="46"/>
      <c r="AE431" s="46"/>
      <c r="AF431" s="46"/>
      <c r="AG431" s="46"/>
    </row>
    <row r="432" spans="1:33" ht="18">
      <c r="A432" s="11"/>
      <c r="B432" s="43"/>
      <c r="C432" s="41"/>
      <c r="D432" s="44" t="s">
        <v>154</v>
      </c>
      <c r="E432" s="1" t="s">
        <v>155</v>
      </c>
      <c r="F432"/>
      <c r="G432"/>
      <c r="K432"/>
      <c r="L432"/>
      <c r="M432"/>
      <c r="N432"/>
      <c r="O432"/>
      <c r="Y432" s="46"/>
      <c r="Z432" s="46"/>
      <c r="AC432" s="11"/>
      <c r="AD432" s="46"/>
      <c r="AE432" s="46"/>
      <c r="AF432" s="46"/>
      <c r="AG432" s="46"/>
    </row>
    <row r="433" spans="1:33" ht="13.5">
      <c r="A433" s="11"/>
      <c r="C433" s="43"/>
      <c r="D433" s="3" t="s">
        <v>156</v>
      </c>
      <c r="E433" s="1" t="s">
        <v>260</v>
      </c>
      <c r="F433"/>
      <c r="G433"/>
      <c r="K433"/>
      <c r="L433"/>
      <c r="M433"/>
      <c r="N433"/>
      <c r="O433"/>
      <c r="Y433" s="46"/>
      <c r="Z433" s="46"/>
      <c r="AC433" s="11"/>
      <c r="AD433" s="46"/>
      <c r="AE433" s="46"/>
      <c r="AF433" s="46"/>
      <c r="AG433" s="46"/>
    </row>
    <row r="434" spans="1:33" ht="13.5">
      <c r="A434" s="11"/>
      <c r="C434" s="43"/>
      <c r="D434" s="3" t="s">
        <v>261</v>
      </c>
      <c r="E434" s="1" t="s">
        <v>262</v>
      </c>
      <c r="F434"/>
      <c r="G434"/>
      <c r="K434"/>
      <c r="L434"/>
      <c r="M434"/>
      <c r="N434"/>
      <c r="O434"/>
      <c r="Y434" s="46"/>
      <c r="Z434" s="46"/>
      <c r="AC434" s="11"/>
      <c r="AD434" s="46"/>
      <c r="AE434" s="46"/>
      <c r="AF434" s="46"/>
      <c r="AG434" s="46"/>
    </row>
    <row r="435" spans="1:33" ht="18">
      <c r="A435" s="11"/>
      <c r="C435" s="43"/>
      <c r="D435" s="44" t="s">
        <v>263</v>
      </c>
      <c r="E435" s="1" t="s">
        <v>264</v>
      </c>
      <c r="F435"/>
      <c r="G435"/>
      <c r="K435"/>
      <c r="L435"/>
      <c r="M435"/>
      <c r="N435"/>
      <c r="O435"/>
      <c r="Y435" s="46"/>
      <c r="Z435" s="46"/>
      <c r="AC435" s="11"/>
      <c r="AD435" s="46"/>
      <c r="AE435" s="46"/>
      <c r="AF435" s="46"/>
      <c r="AG435" s="46"/>
    </row>
    <row r="436" spans="1:33" ht="18">
      <c r="A436" s="11"/>
      <c r="C436" s="43"/>
      <c r="D436" s="44" t="s">
        <v>265</v>
      </c>
      <c r="E436" s="1" t="s">
        <v>266</v>
      </c>
      <c r="F436" s="44"/>
      <c r="K436"/>
      <c r="L436"/>
      <c r="M436"/>
      <c r="N436"/>
      <c r="O436"/>
      <c r="Y436" s="46"/>
      <c r="Z436" s="46"/>
      <c r="AC436" s="11"/>
      <c r="AD436" s="46"/>
      <c r="AE436" s="46"/>
      <c r="AF436" s="46"/>
      <c r="AG436" s="46"/>
    </row>
    <row r="437" spans="1:33" ht="13.5">
      <c r="A437" s="11"/>
      <c r="B437" s="1" t="s">
        <v>267</v>
      </c>
      <c r="C437" s="43"/>
      <c r="D437" s="42"/>
      <c r="F437" s="45"/>
      <c r="K437"/>
      <c r="L437"/>
      <c r="M437"/>
      <c r="N437"/>
      <c r="O437"/>
      <c r="Y437" s="46"/>
      <c r="Z437" s="46"/>
      <c r="AC437" s="11"/>
      <c r="AD437" s="46"/>
      <c r="AE437" s="46"/>
      <c r="AF437" s="46"/>
      <c r="AG437" s="46"/>
    </row>
    <row r="438" spans="1:33" ht="13.5">
      <c r="A438" s="11"/>
      <c r="B438" s="1" t="s">
        <v>268</v>
      </c>
      <c r="C438" s="43"/>
      <c r="D438" s="42"/>
      <c r="F438" s="45"/>
      <c r="K438"/>
      <c r="L438"/>
      <c r="Y438" s="46"/>
      <c r="Z438" s="46"/>
      <c r="AC438" s="11"/>
      <c r="AD438" s="46"/>
      <c r="AE438" s="46"/>
      <c r="AF438" s="46"/>
      <c r="AG438" s="46"/>
    </row>
    <row r="439" spans="1:33" ht="15.75">
      <c r="A439" s="11"/>
      <c r="D439" s="42"/>
      <c r="F439" s="45"/>
      <c r="K439"/>
      <c r="L439"/>
      <c r="Y439" s="46"/>
      <c r="Z439" s="46"/>
      <c r="AC439" s="11"/>
      <c r="AD439" s="46"/>
      <c r="AE439" s="46"/>
      <c r="AF439" s="46"/>
      <c r="AG439" s="46"/>
    </row>
    <row r="440" spans="1:33" ht="15.75">
      <c r="A440" s="11"/>
      <c r="C440" s="4" t="s">
        <v>269</v>
      </c>
      <c r="D440" s="42"/>
      <c r="F440"/>
      <c r="G440"/>
      <c r="H440"/>
      <c r="I440"/>
      <c r="J440"/>
      <c r="K440"/>
      <c r="L440"/>
      <c r="Y440" s="46"/>
      <c r="Z440" s="46"/>
      <c r="AC440" s="11"/>
      <c r="AD440" s="46"/>
      <c r="AE440" s="46"/>
      <c r="AF440" s="46"/>
      <c r="AG440" s="46"/>
    </row>
    <row r="441" spans="1:33" ht="15.75">
      <c r="A441" s="11"/>
      <c r="D441" s="42"/>
      <c r="F441"/>
      <c r="G441"/>
      <c r="H441"/>
      <c r="I441"/>
      <c r="J441"/>
      <c r="K441"/>
      <c r="L441"/>
      <c r="Y441" s="46"/>
      <c r="Z441" s="46"/>
      <c r="AC441" s="11"/>
      <c r="AD441" s="46"/>
      <c r="AE441" s="46"/>
      <c r="AF441" s="46"/>
      <c r="AG441" s="46"/>
    </row>
    <row r="442" spans="1:38" ht="9.75" customHeight="1">
      <c r="A442" s="11"/>
      <c r="D442" s="42"/>
      <c r="F442"/>
      <c r="G442"/>
      <c r="H442"/>
      <c r="I442"/>
      <c r="J442"/>
      <c r="K442"/>
      <c r="L442"/>
      <c r="Q442" s="11"/>
      <c r="R442" s="11"/>
      <c r="Y442" s="46"/>
      <c r="Z442" s="46"/>
      <c r="AA442" s="11"/>
      <c r="AB442" s="11"/>
      <c r="AC442" s="11"/>
      <c r="AD442" s="46"/>
      <c r="AE442" s="46"/>
      <c r="AF442" s="46"/>
      <c r="AG442" s="46"/>
      <c r="AH442" s="11"/>
      <c r="AI442" s="11"/>
      <c r="AJ442" s="11"/>
      <c r="AK442"/>
      <c r="AL442"/>
    </row>
    <row r="443" spans="17:38" ht="12" customHeight="1">
      <c r="Q443" s="11"/>
      <c r="R443" s="11"/>
      <c r="Y443" s="46"/>
      <c r="Z443" s="46"/>
      <c r="AA443" s="11"/>
      <c r="AB443"/>
      <c r="AC443" s="11"/>
      <c r="AD443" s="46"/>
      <c r="AE443" s="46"/>
      <c r="AF443" s="46"/>
      <c r="AG443" s="46"/>
      <c r="AH443"/>
      <c r="AI443"/>
      <c r="AJ443" s="11"/>
      <c r="AK443"/>
      <c r="AL443"/>
    </row>
    <row r="444" spans="7:38" ht="13.5">
      <c r="G444" s="2" t="s">
        <v>60</v>
      </c>
      <c r="Q444"/>
      <c r="R444"/>
      <c r="Y444" s="46"/>
      <c r="Z444" s="46"/>
      <c r="AA444"/>
      <c r="AB444"/>
      <c r="AC444" s="11"/>
      <c r="AD444" s="46"/>
      <c r="AE444" s="46"/>
      <c r="AF444" s="46"/>
      <c r="AG444" s="46"/>
      <c r="AH444"/>
      <c r="AI444"/>
      <c r="AJ444"/>
      <c r="AK444"/>
      <c r="AL444"/>
    </row>
    <row r="445" spans="17:38" ht="13.5">
      <c r="Q445"/>
      <c r="R445"/>
      <c r="Y445" s="46"/>
      <c r="Z445" s="46"/>
      <c r="AA445"/>
      <c r="AB445"/>
      <c r="AC445" s="11"/>
      <c r="AD445" s="46"/>
      <c r="AE445" s="46"/>
      <c r="AF445" s="46"/>
      <c r="AG445" s="46"/>
      <c r="AH445"/>
      <c r="AI445"/>
      <c r="AJ445"/>
      <c r="AK445"/>
      <c r="AL445"/>
    </row>
    <row r="446" spans="17:38" ht="13.5">
      <c r="Q446"/>
      <c r="R446"/>
      <c r="Y446" s="46"/>
      <c r="Z446" s="46"/>
      <c r="AA446"/>
      <c r="AB446"/>
      <c r="AC446" s="11"/>
      <c r="AD446" s="46"/>
      <c r="AE446" s="46"/>
      <c r="AF446" s="46"/>
      <c r="AG446" s="46"/>
      <c r="AH446"/>
      <c r="AI446"/>
      <c r="AJ446"/>
      <c r="AK446"/>
      <c r="AL446"/>
    </row>
    <row r="447" spans="17:38" ht="13.5">
      <c r="Q447"/>
      <c r="R447"/>
      <c r="Y447" s="46"/>
      <c r="Z447" s="46"/>
      <c r="AA447"/>
      <c r="AB447"/>
      <c r="AC447" s="11"/>
      <c r="AD447" s="46"/>
      <c r="AE447" s="46"/>
      <c r="AF447" s="46"/>
      <c r="AG447" s="46"/>
      <c r="AH447"/>
      <c r="AI447"/>
      <c r="AJ447"/>
      <c r="AK447"/>
      <c r="AL447"/>
    </row>
    <row r="448" spans="17:38" ht="13.5">
      <c r="Q448"/>
      <c r="R448"/>
      <c r="Y448" s="46"/>
      <c r="Z448" s="46"/>
      <c r="AA448"/>
      <c r="AB448"/>
      <c r="AC448" s="11"/>
      <c r="AD448" s="46"/>
      <c r="AE448" s="46"/>
      <c r="AF448" s="46"/>
      <c r="AG448" s="46"/>
      <c r="AH448"/>
      <c r="AI448"/>
      <c r="AJ448"/>
      <c r="AK448"/>
      <c r="AL448"/>
    </row>
    <row r="449" spans="17:38" ht="13.5">
      <c r="Q449"/>
      <c r="R449"/>
      <c r="Y449" s="46"/>
      <c r="Z449" s="46"/>
      <c r="AA449"/>
      <c r="AB449"/>
      <c r="AC449" s="11"/>
      <c r="AD449" s="46"/>
      <c r="AE449" s="46"/>
      <c r="AF449" s="46"/>
      <c r="AG449" s="46"/>
      <c r="AH449"/>
      <c r="AI449"/>
      <c r="AJ449"/>
      <c r="AK449"/>
      <c r="AL449"/>
    </row>
    <row r="450" spans="17:38" ht="13.5">
      <c r="Q450"/>
      <c r="R450"/>
      <c r="Y450" s="46"/>
      <c r="Z450" s="46"/>
      <c r="AA450"/>
      <c r="AB450"/>
      <c r="AC450" s="11"/>
      <c r="AD450" s="46"/>
      <c r="AE450" s="46"/>
      <c r="AF450" s="46"/>
      <c r="AG450" s="46"/>
      <c r="AH450"/>
      <c r="AI450"/>
      <c r="AJ450"/>
      <c r="AK450"/>
      <c r="AL450"/>
    </row>
    <row r="451" spans="17:38" ht="13.5">
      <c r="Q451"/>
      <c r="R451"/>
      <c r="Y451" s="46"/>
      <c r="Z451" s="46"/>
      <c r="AA451"/>
      <c r="AB451"/>
      <c r="AC451" s="11"/>
      <c r="AD451" s="46"/>
      <c r="AE451" s="46"/>
      <c r="AF451" s="46"/>
      <c r="AG451" s="46"/>
      <c r="AH451"/>
      <c r="AI451"/>
      <c r="AJ451"/>
      <c r="AK451"/>
      <c r="AL451"/>
    </row>
    <row r="452" spans="17:38" ht="13.5">
      <c r="Q452"/>
      <c r="R452"/>
      <c r="Y452" s="46"/>
      <c r="Z452" s="46"/>
      <c r="AA452"/>
      <c r="AB452"/>
      <c r="AC452" s="11"/>
      <c r="AD452" s="46"/>
      <c r="AE452" s="46"/>
      <c r="AF452" s="46"/>
      <c r="AG452" s="46"/>
      <c r="AH452"/>
      <c r="AI452"/>
      <c r="AJ452"/>
      <c r="AK452"/>
      <c r="AL452"/>
    </row>
    <row r="453" spans="17:38" ht="13.5">
      <c r="Q453" s="11"/>
      <c r="R453" s="11"/>
      <c r="Y453" s="46"/>
      <c r="Z453" s="46"/>
      <c r="AA453" s="11"/>
      <c r="AB453" s="11"/>
      <c r="AC453" s="11"/>
      <c r="AD453" s="46"/>
      <c r="AE453" s="46"/>
      <c r="AF453" s="46"/>
      <c r="AG453" s="46"/>
      <c r="AH453" s="11"/>
      <c r="AI453" s="11"/>
      <c r="AJ453" s="11"/>
      <c r="AK453"/>
      <c r="AL453"/>
    </row>
    <row r="454" spans="17:38" ht="13.5">
      <c r="Q454" s="11"/>
      <c r="R454" s="11"/>
      <c r="Y454" s="46"/>
      <c r="Z454" s="46"/>
      <c r="AA454" s="11"/>
      <c r="AB454" s="11"/>
      <c r="AC454" s="11"/>
      <c r="AD454" s="46"/>
      <c r="AE454" s="46"/>
      <c r="AF454" s="46"/>
      <c r="AG454" s="46"/>
      <c r="AH454" s="11"/>
      <c r="AI454" s="11"/>
      <c r="AJ454" s="11"/>
      <c r="AK454"/>
      <c r="AL454"/>
    </row>
    <row r="455" spans="17:38" ht="13.5">
      <c r="Q455" s="11"/>
      <c r="R455" s="11"/>
      <c r="Y455" s="46"/>
      <c r="Z455" s="46"/>
      <c r="AA455" s="11"/>
      <c r="AB455" s="11"/>
      <c r="AC455" s="11"/>
      <c r="AD455" s="46"/>
      <c r="AE455" s="46"/>
      <c r="AF455" s="46"/>
      <c r="AG455" s="46"/>
      <c r="AH455" s="11"/>
      <c r="AI455" s="11"/>
      <c r="AJ455" s="11"/>
      <c r="AK455"/>
      <c r="AL455"/>
    </row>
    <row r="456" spans="17:38" ht="13.5">
      <c r="Q456" s="11"/>
      <c r="R456" s="11"/>
      <c r="Y456" s="46"/>
      <c r="Z456" s="46"/>
      <c r="AA456" s="11"/>
      <c r="AB456" s="11"/>
      <c r="AC456" s="11"/>
      <c r="AD456" s="46"/>
      <c r="AE456" s="46"/>
      <c r="AF456" s="46"/>
      <c r="AG456" s="46"/>
      <c r="AH456" s="11"/>
      <c r="AI456" s="11"/>
      <c r="AJ456" s="11"/>
      <c r="AK456"/>
      <c r="AL456"/>
    </row>
    <row r="457" spans="17:38" ht="13.5">
      <c r="Q457" s="11"/>
      <c r="R457" s="11"/>
      <c r="Y457" s="46"/>
      <c r="Z457" s="46"/>
      <c r="AA457" s="11"/>
      <c r="AB457" s="11"/>
      <c r="AC457" s="11"/>
      <c r="AD457" s="46"/>
      <c r="AE457" s="46"/>
      <c r="AF457" s="46"/>
      <c r="AG457" s="46"/>
      <c r="AH457" s="11"/>
      <c r="AI457" s="11"/>
      <c r="AJ457" s="11"/>
      <c r="AK457"/>
      <c r="AL457"/>
    </row>
    <row r="458" spans="13:38" ht="13.5">
      <c r="M458"/>
      <c r="N458"/>
      <c r="O458"/>
      <c r="Q458" s="11"/>
      <c r="R458" s="11"/>
      <c r="Y458" s="46"/>
      <c r="Z458" s="46"/>
      <c r="AA458" s="11"/>
      <c r="AB458" s="11"/>
      <c r="AC458" s="11"/>
      <c r="AD458" s="46"/>
      <c r="AE458" s="46"/>
      <c r="AF458" s="46"/>
      <c r="AG458" s="46"/>
      <c r="AH458" s="11"/>
      <c r="AI458" s="11"/>
      <c r="AJ458" s="11"/>
      <c r="AK458"/>
      <c r="AL458"/>
    </row>
    <row r="459" spans="13:38" ht="13.5">
      <c r="M459"/>
      <c r="N459"/>
      <c r="O459"/>
      <c r="Q459" s="11"/>
      <c r="R459" s="11"/>
      <c r="Y459" s="46"/>
      <c r="Z459" s="46"/>
      <c r="AA459" s="11"/>
      <c r="AB459" s="11"/>
      <c r="AC459" s="11"/>
      <c r="AD459" s="46"/>
      <c r="AE459" s="46"/>
      <c r="AF459" s="46"/>
      <c r="AG459" s="46"/>
      <c r="AH459" s="11"/>
      <c r="AI459" s="11"/>
      <c r="AJ459" s="11"/>
      <c r="AK459"/>
      <c r="AL459"/>
    </row>
    <row r="460" spans="13:33" ht="13.5">
      <c r="M460"/>
      <c r="N460"/>
      <c r="O460"/>
      <c r="Y460" s="46"/>
      <c r="Z460" s="46"/>
      <c r="AC460" s="11"/>
      <c r="AD460" s="46"/>
      <c r="AE460" s="46"/>
      <c r="AF460" s="46"/>
      <c r="AG460" s="46"/>
    </row>
    <row r="461" spans="1:33" ht="13.5">
      <c r="A461" s="11"/>
      <c r="C461" s="1" t="s">
        <v>338</v>
      </c>
      <c r="M461"/>
      <c r="N461"/>
      <c r="O461"/>
      <c r="Y461" s="46"/>
      <c r="Z461" s="46"/>
      <c r="AC461" s="11"/>
      <c r="AD461" s="46"/>
      <c r="AE461" s="46"/>
      <c r="AF461" s="46"/>
      <c r="AG461" s="46"/>
    </row>
    <row r="462" spans="1:33" ht="13.5">
      <c r="A462" s="11"/>
      <c r="C462" s="1" t="s">
        <v>339</v>
      </c>
      <c r="M462"/>
      <c r="N462"/>
      <c r="O462"/>
      <c r="Y462" s="46"/>
      <c r="Z462" s="46"/>
      <c r="AC462" s="11"/>
      <c r="AD462" s="46"/>
      <c r="AE462" s="46"/>
      <c r="AF462" s="46"/>
      <c r="AG462" s="46"/>
    </row>
    <row r="463" spans="1:33" ht="13.5">
      <c r="A463" s="11"/>
      <c r="B463" s="11"/>
      <c r="C463" s="1" t="s">
        <v>340</v>
      </c>
      <c r="E463" s="11"/>
      <c r="F463" s="11"/>
      <c r="G463" s="11"/>
      <c r="H463" s="11"/>
      <c r="I463" s="11"/>
      <c r="J463" s="11"/>
      <c r="K463"/>
      <c r="L463"/>
      <c r="M463"/>
      <c r="N463"/>
      <c r="O463"/>
      <c r="Y463" s="46"/>
      <c r="Z463" s="46"/>
      <c r="AC463" s="11"/>
      <c r="AD463" s="46"/>
      <c r="AE463" s="46"/>
      <c r="AF463" s="46"/>
      <c r="AG463" s="46"/>
    </row>
    <row r="464" spans="1:33" ht="13.5">
      <c r="A464" s="11"/>
      <c r="B464" s="11"/>
      <c r="C464" s="1" t="s">
        <v>341</v>
      </c>
      <c r="E464" s="11"/>
      <c r="F464" s="11"/>
      <c r="G464" s="11"/>
      <c r="H464" s="11"/>
      <c r="I464" s="11"/>
      <c r="J464" s="11"/>
      <c r="K464"/>
      <c r="L464"/>
      <c r="M464"/>
      <c r="N464"/>
      <c r="O464"/>
      <c r="Y464" s="46"/>
      <c r="Z464" s="46"/>
      <c r="AC464" s="11"/>
      <c r="AD464" s="46"/>
      <c r="AE464" s="46"/>
      <c r="AF464" s="46"/>
      <c r="AG464" s="46"/>
    </row>
    <row r="465" spans="1:33" ht="13.5">
      <c r="A465" s="11"/>
      <c r="B465" s="11"/>
      <c r="C465" s="1" t="s">
        <v>342</v>
      </c>
      <c r="E465" s="11"/>
      <c r="F465" s="11"/>
      <c r="G465" s="11"/>
      <c r="H465" s="11"/>
      <c r="I465" s="11"/>
      <c r="J465" s="11"/>
      <c r="K465"/>
      <c r="L465"/>
      <c r="M465"/>
      <c r="N465"/>
      <c r="O465"/>
      <c r="Y465" s="46"/>
      <c r="Z465" s="46"/>
      <c r="AC465" s="11"/>
      <c r="AD465" s="46"/>
      <c r="AE465" s="46"/>
      <c r="AF465" s="46"/>
      <c r="AG465" s="46"/>
    </row>
    <row r="466" spans="1:33" ht="13.5">
      <c r="A466" s="11"/>
      <c r="B466" s="11"/>
      <c r="C466" s="11"/>
      <c r="D466" s="1" t="s">
        <v>279</v>
      </c>
      <c r="J466" s="11"/>
      <c r="K466"/>
      <c r="L466"/>
      <c r="M466"/>
      <c r="N466"/>
      <c r="O466"/>
      <c r="Y466" s="46"/>
      <c r="Z466" s="46"/>
      <c r="AC466" s="11"/>
      <c r="AD466" s="46"/>
      <c r="AE466" s="46"/>
      <c r="AF466" s="46"/>
      <c r="AG466" s="46"/>
    </row>
    <row r="467" spans="1:33" ht="16.5" customHeight="1" thickBot="1">
      <c r="A467" s="11"/>
      <c r="B467" s="11"/>
      <c r="C467" s="11"/>
      <c r="D467"/>
      <c r="E467"/>
      <c r="F467"/>
      <c r="G467" s="2" t="s">
        <v>180</v>
      </c>
      <c r="H467"/>
      <c r="I467"/>
      <c r="J467" s="11"/>
      <c r="K467"/>
      <c r="L467"/>
      <c r="M467"/>
      <c r="N467"/>
      <c r="O467"/>
      <c r="Y467" s="46"/>
      <c r="Z467" s="46"/>
      <c r="AC467" s="11"/>
      <c r="AD467" s="46"/>
      <c r="AE467" s="46"/>
      <c r="AF467" s="46"/>
      <c r="AG467" s="46"/>
    </row>
    <row r="468" spans="1:33" ht="16.5" customHeight="1" thickBot="1">
      <c r="A468" s="11"/>
      <c r="B468" s="11"/>
      <c r="C468"/>
      <c r="D468"/>
      <c r="E468" s="94"/>
      <c r="F468" s="92"/>
      <c r="G468" s="96"/>
      <c r="H468" s="95" t="s">
        <v>281</v>
      </c>
      <c r="I468" s="93"/>
      <c r="J468" s="11"/>
      <c r="K468"/>
      <c r="L468"/>
      <c r="M468"/>
      <c r="N468"/>
      <c r="O468"/>
      <c r="Y468" s="46"/>
      <c r="Z468" s="46"/>
      <c r="AC468" s="11"/>
      <c r="AD468" s="46"/>
      <c r="AE468" s="46"/>
      <c r="AF468" s="46"/>
      <c r="AG468" s="46"/>
    </row>
    <row r="469" spans="1:33" ht="15" customHeight="1">
      <c r="A469" s="11"/>
      <c r="B469" s="11"/>
      <c r="C469"/>
      <c r="F469" s="47" t="s">
        <v>67</v>
      </c>
      <c r="G469" s="48" t="s">
        <v>68</v>
      </c>
      <c r="H469" s="48" t="s">
        <v>69</v>
      </c>
      <c r="I469" s="49" t="s">
        <v>70</v>
      </c>
      <c r="J469" s="11"/>
      <c r="K469"/>
      <c r="L469"/>
      <c r="M469"/>
      <c r="N469"/>
      <c r="O469"/>
      <c r="Y469" s="46"/>
      <c r="Z469" s="46"/>
      <c r="AC469" s="11"/>
      <c r="AD469" s="46"/>
      <c r="AE469" s="46"/>
      <c r="AF469" s="46"/>
      <c r="AG469" s="46"/>
    </row>
    <row r="470" spans="1:33" ht="16.5" customHeight="1" thickBot="1">
      <c r="A470" s="11"/>
      <c r="B470" s="11"/>
      <c r="C470"/>
      <c r="F470" s="50" t="s">
        <v>282</v>
      </c>
      <c r="G470" s="51" t="s">
        <v>31</v>
      </c>
      <c r="H470" s="51" t="s">
        <v>283</v>
      </c>
      <c r="I470" s="52" t="s">
        <v>284</v>
      </c>
      <c r="J470" s="11"/>
      <c r="K470"/>
      <c r="L470"/>
      <c r="M470"/>
      <c r="N470"/>
      <c r="O470"/>
      <c r="Y470" s="46"/>
      <c r="Z470" s="46"/>
      <c r="AC470" s="11"/>
      <c r="AD470" s="46"/>
      <c r="AE470" s="46"/>
      <c r="AF470" s="46"/>
      <c r="AG470" s="46"/>
    </row>
    <row r="471" spans="1:33" ht="15.75" customHeight="1" thickBot="1">
      <c r="A471" s="11"/>
      <c r="B471" s="11"/>
      <c r="C471"/>
      <c r="D471" s="88" t="s">
        <v>154</v>
      </c>
      <c r="E471" s="89" t="s">
        <v>285</v>
      </c>
      <c r="F471" s="77">
        <f>(PI())^1</f>
        <v>3.141592653589793</v>
      </c>
      <c r="G471" s="77">
        <f>(PI())^1</f>
        <v>3.141592653589793</v>
      </c>
      <c r="H471" s="77">
        <f>(PI())^1</f>
        <v>3.141592653589793</v>
      </c>
      <c r="I471" s="77">
        <f>(PI())^1</f>
        <v>3.141592653589793</v>
      </c>
      <c r="J471" s="46"/>
      <c r="K471"/>
      <c r="L471"/>
      <c r="M471"/>
      <c r="N471"/>
      <c r="O471"/>
      <c r="Y471" s="46"/>
      <c r="Z471" s="46"/>
      <c r="AC471" s="11"/>
      <c r="AD471" s="46"/>
      <c r="AE471" s="46"/>
      <c r="AF471" s="46"/>
      <c r="AG471" s="46"/>
    </row>
    <row r="472" spans="1:33" ht="15.75" customHeight="1" thickBot="1">
      <c r="A472" s="11"/>
      <c r="B472" s="11"/>
      <c r="C472"/>
      <c r="D472" s="90" t="s">
        <v>156</v>
      </c>
      <c r="E472" s="89" t="s">
        <v>286</v>
      </c>
      <c r="F472" s="97">
        <f>(2.71828)^1</f>
        <v>2.71828</v>
      </c>
      <c r="G472" s="99">
        <f>(2.71828)^1</f>
        <v>2.71828</v>
      </c>
      <c r="H472" s="99">
        <f>(2.71828)^1</f>
        <v>2.71828</v>
      </c>
      <c r="I472" s="99">
        <f>(2.71828)^1</f>
        <v>2.71828</v>
      </c>
      <c r="J472" s="103"/>
      <c r="K472"/>
      <c r="L472"/>
      <c r="M472"/>
      <c r="N472"/>
      <c r="O472"/>
      <c r="Y472" s="46"/>
      <c r="Z472" s="46"/>
      <c r="AC472" s="11"/>
      <c r="AD472" s="46"/>
      <c r="AE472" s="46"/>
      <c r="AF472" s="46"/>
      <c r="AG472" s="46"/>
    </row>
    <row r="473" spans="1:33" ht="15.75" customHeight="1" thickBot="1">
      <c r="A473" s="11"/>
      <c r="B473" s="11"/>
      <c r="D473" s="88" t="s">
        <v>263</v>
      </c>
      <c r="E473" s="89" t="s">
        <v>287</v>
      </c>
      <c r="F473" s="100">
        <f>AVERAGE($D$658:$D$755)^1</f>
        <v>49.5</v>
      </c>
      <c r="G473" s="100">
        <f>AVERAGE($D$658:$D$755)^1</f>
        <v>49.5</v>
      </c>
      <c r="H473" s="100">
        <f>AVERAGE($D$658:$D$755)^1.2</f>
        <v>108.0254884546764</v>
      </c>
      <c r="I473" s="100">
        <f>AVERAGE($D$658:$D$755)^1.2</f>
        <v>108.0254884546764</v>
      </c>
      <c r="J473" s="11"/>
      <c r="K473"/>
      <c r="L473"/>
      <c r="M473"/>
      <c r="N473"/>
      <c r="O473"/>
      <c r="Y473" s="46"/>
      <c r="Z473" s="46"/>
      <c r="AC473" s="11"/>
      <c r="AD473" s="46"/>
      <c r="AE473" s="46"/>
      <c r="AF473" s="46"/>
      <c r="AG473" s="46"/>
    </row>
    <row r="474" spans="1:33" ht="15.75" customHeight="1" thickBot="1">
      <c r="A474" s="11"/>
      <c r="B474" s="11"/>
      <c r="D474" s="88" t="s">
        <v>265</v>
      </c>
      <c r="E474" s="89" t="s">
        <v>288</v>
      </c>
      <c r="F474" s="100">
        <f>STDEV($D$656:$D$755)^1</f>
        <v>29.011491975882016</v>
      </c>
      <c r="G474" s="100">
        <f>STDEV($D$656:$D$755)^0.9</f>
        <v>20.71634130527059</v>
      </c>
      <c r="H474" s="100">
        <f>STDEV($D$656:$D$755)^1.1</f>
        <v>40.62815215602443</v>
      </c>
      <c r="I474" s="100">
        <f>STDEV($D$656:$D$755)^1.2</f>
        <v>56.896306780268134</v>
      </c>
      <c r="J474" s="46"/>
      <c r="K474"/>
      <c r="L474"/>
      <c r="M474"/>
      <c r="N474"/>
      <c r="O474"/>
      <c r="Y474" s="46"/>
      <c r="Z474" s="46"/>
      <c r="AC474" s="11"/>
      <c r="AD474" s="46"/>
      <c r="AE474" s="46"/>
      <c r="AF474" s="46"/>
      <c r="AG474" s="46"/>
    </row>
    <row r="475" spans="1:33" ht="15.75" customHeight="1" thickBot="1">
      <c r="A475" s="11"/>
      <c r="B475" s="11"/>
      <c r="D475" s="91" t="s">
        <v>289</v>
      </c>
      <c r="E475" s="89" t="s">
        <v>290</v>
      </c>
      <c r="F475" s="98">
        <f>F474/F473</f>
        <v>0.5860907469875155</v>
      </c>
      <c r="G475" s="98">
        <f>G474/G473</f>
        <v>0.418511945561022</v>
      </c>
      <c r="H475" s="98">
        <f>H474/H473</f>
        <v>0.3760978333652297</v>
      </c>
      <c r="I475" s="98">
        <f>I474/I473</f>
        <v>0.5266933535240599</v>
      </c>
      <c r="J475" s="11"/>
      <c r="K475"/>
      <c r="L475"/>
      <c r="M475"/>
      <c r="N475"/>
      <c r="O475"/>
      <c r="Y475" s="46"/>
      <c r="Z475" s="46"/>
      <c r="AC475" s="11"/>
      <c r="AD475" s="46"/>
      <c r="AE475" s="46"/>
      <c r="AF475" s="46"/>
      <c r="AG475" s="46"/>
    </row>
    <row r="476" spans="1:33" ht="15.75" customHeight="1" thickBot="1">
      <c r="A476" s="11"/>
      <c r="B476" s="11"/>
      <c r="D476" s="69"/>
      <c r="E476" s="89" t="s">
        <v>291</v>
      </c>
      <c r="F476" s="98">
        <f>SUM(E610:E927)</f>
        <v>0.9995869416636028</v>
      </c>
      <c r="G476" s="98">
        <f>SUM(F610:F927)</f>
        <v>0.9999989210463079</v>
      </c>
      <c r="H476" s="98">
        <f>SUM(G610:G927)</f>
        <v>0.9999039892845664</v>
      </c>
      <c r="I476" s="98">
        <f>SUM(H610:H927)</f>
        <v>0.9947199406848255</v>
      </c>
      <c r="J476" s="101"/>
      <c r="K476"/>
      <c r="L476"/>
      <c r="M476"/>
      <c r="N476"/>
      <c r="O476"/>
      <c r="Y476" s="46"/>
      <c r="Z476" s="46"/>
      <c r="AC476" s="11"/>
      <c r="AD476" s="46"/>
      <c r="AE476" s="46"/>
      <c r="AF476" s="46"/>
      <c r="AG476" s="46"/>
    </row>
    <row r="477" spans="1:33" ht="15.75" customHeight="1" thickBot="1">
      <c r="A477" s="11"/>
      <c r="B477" s="11"/>
      <c r="C477" s="11"/>
      <c r="D477" s="69"/>
      <c r="E477" s="89" t="s">
        <v>292</v>
      </c>
      <c r="F477" s="102">
        <f>KURT(E610:E927)</f>
        <v>0.03493135416994253</v>
      </c>
      <c r="G477" s="102">
        <f>KURT(F610:F927)</f>
        <v>1.6616315920445612</v>
      </c>
      <c r="H477" s="102">
        <f>KURT(G610:G927)</f>
        <v>-0.9725595386762982</v>
      </c>
      <c r="I477" s="102">
        <f>KURT(H610:H927)</f>
        <v>-1.4245336523494792</v>
      </c>
      <c r="J477" s="46"/>
      <c r="K477"/>
      <c r="L477"/>
      <c r="M477"/>
      <c r="N477"/>
      <c r="O477"/>
      <c r="Y477" s="46"/>
      <c r="Z477" s="46"/>
      <c r="AC477" s="11"/>
      <c r="AD477" s="46"/>
      <c r="AE477" s="46"/>
      <c r="AF477" s="46"/>
      <c r="AG477" s="46"/>
    </row>
    <row r="478" spans="1:33" ht="15.75" customHeight="1" thickBot="1">
      <c r="A478" s="11"/>
      <c r="B478" s="11"/>
      <c r="C478" s="11"/>
      <c r="D478" s="111"/>
      <c r="E478" s="89" t="s">
        <v>61</v>
      </c>
      <c r="F478" s="108">
        <f>1-((PRODUCT(E658:E755)^(1/97)))/AVERAGE(E658:E755)</f>
        <v>0.1223567711323037</v>
      </c>
      <c r="G478" s="110">
        <f>1-((PRODUCT(F658:F755)^(1/97)))/AVERAGE(F658:F755)</f>
        <v>0.28063471708916277</v>
      </c>
      <c r="H478" s="110">
        <f>1-((PRODUCT(G658:G755)^(1/97)))/AVERAGE(G658:G755)</f>
        <v>0.37564543186956867</v>
      </c>
      <c r="I478" s="109">
        <f>1-((PRODUCT(H658:H755)^(1/97)))/AVERAGE(H658:H755)</f>
        <v>0.16447828167740164</v>
      </c>
      <c r="J478" s="11"/>
      <c r="K478"/>
      <c r="L478"/>
      <c r="M478"/>
      <c r="N478"/>
      <c r="O478"/>
      <c r="Y478" s="46"/>
      <c r="Z478" s="46"/>
      <c r="AC478" s="11"/>
      <c r="AD478" s="46"/>
      <c r="AE478" s="46"/>
      <c r="AF478" s="46"/>
      <c r="AG478" s="46"/>
    </row>
    <row r="479" spans="1:33" ht="13.5">
      <c r="A479" s="11"/>
      <c r="B479" s="11"/>
      <c r="C479" s="11"/>
      <c r="D479"/>
      <c r="E479" s="26"/>
      <c r="F479"/>
      <c r="G479"/>
      <c r="H479"/>
      <c r="I479"/>
      <c r="J479" s="11"/>
      <c r="K479"/>
      <c r="L479"/>
      <c r="M479"/>
      <c r="N479"/>
      <c r="O479"/>
      <c r="Y479" s="46"/>
      <c r="Z479" s="46"/>
      <c r="AC479" s="11"/>
      <c r="AD479" s="46"/>
      <c r="AE479" s="46"/>
      <c r="AF479" s="46"/>
      <c r="AG479" s="46"/>
    </row>
    <row r="480" spans="1:33" ht="16.5" customHeight="1">
      <c r="A480" s="11"/>
      <c r="B480" s="11"/>
      <c r="C480" s="11"/>
      <c r="D480" s="11"/>
      <c r="E480" s="11"/>
      <c r="F480" s="11"/>
      <c r="G480" s="2" t="s">
        <v>181</v>
      </c>
      <c r="H480" s="11"/>
      <c r="I480" s="11"/>
      <c r="J480" s="11"/>
      <c r="K480"/>
      <c r="L480"/>
      <c r="M480"/>
      <c r="N480"/>
      <c r="O480"/>
      <c r="Y480" s="46"/>
      <c r="Z480" s="46"/>
      <c r="AC480" s="11"/>
      <c r="AD480" s="46"/>
      <c r="AE480" s="46"/>
      <c r="AF480" s="46"/>
      <c r="AG480" s="46"/>
    </row>
    <row r="481" spans="1:33" ht="15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/>
      <c r="L481"/>
      <c r="M481"/>
      <c r="N481"/>
      <c r="O481"/>
      <c r="Y481" s="46"/>
      <c r="Z481" s="46"/>
      <c r="AC481" s="11"/>
      <c r="AD481" s="46"/>
      <c r="AE481" s="46"/>
      <c r="AF481" s="46"/>
      <c r="AG481" s="46"/>
    </row>
    <row r="482" spans="1:33" ht="15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/>
      <c r="L482"/>
      <c r="M482"/>
      <c r="N482"/>
      <c r="O482"/>
      <c r="Y482" s="46"/>
      <c r="Z482" s="46"/>
      <c r="AC482" s="11"/>
      <c r="AD482" s="46"/>
      <c r="AE482" s="46"/>
      <c r="AF482" s="46"/>
      <c r="AG482" s="46"/>
    </row>
    <row r="483" spans="1:33" ht="15.75">
      <c r="A483" s="11"/>
      <c r="B483" s="11"/>
      <c r="C483" s="11"/>
      <c r="D483"/>
      <c r="E483"/>
      <c r="F483"/>
      <c r="G483"/>
      <c r="H483"/>
      <c r="I483"/>
      <c r="J483"/>
      <c r="K483" s="11"/>
      <c r="L483"/>
      <c r="M483"/>
      <c r="N483"/>
      <c r="O483"/>
      <c r="Y483" s="46"/>
      <c r="Z483" s="46"/>
      <c r="AC483" s="11"/>
      <c r="AD483" s="46"/>
      <c r="AE483" s="46"/>
      <c r="AF483" s="46"/>
      <c r="AG483" s="46"/>
    </row>
    <row r="484" spans="1:33" ht="15.75">
      <c r="A484" s="11"/>
      <c r="B484" s="11"/>
      <c r="C484" s="11"/>
      <c r="D484"/>
      <c r="E484"/>
      <c r="F484"/>
      <c r="G484"/>
      <c r="H484"/>
      <c r="I484"/>
      <c r="J484"/>
      <c r="K484"/>
      <c r="L484"/>
      <c r="M484"/>
      <c r="N484"/>
      <c r="O484"/>
      <c r="Y484" s="46"/>
      <c r="Z484" s="46"/>
      <c r="AC484" s="11"/>
      <c r="AD484" s="46"/>
      <c r="AE484" s="46"/>
      <c r="AF484" s="46"/>
      <c r="AG484" s="46"/>
    </row>
    <row r="485" spans="1:33" ht="15.75">
      <c r="A485" s="11"/>
      <c r="B485" s="11"/>
      <c r="C485" s="11"/>
      <c r="D485"/>
      <c r="E485"/>
      <c r="F485"/>
      <c r="G485"/>
      <c r="H485"/>
      <c r="I485"/>
      <c r="J485"/>
      <c r="K485"/>
      <c r="L485"/>
      <c r="M485"/>
      <c r="N485"/>
      <c r="O485"/>
      <c r="Y485" s="46"/>
      <c r="Z485" s="46"/>
      <c r="AC485" s="11"/>
      <c r="AD485" s="46"/>
      <c r="AE485" s="46"/>
      <c r="AF485" s="46"/>
      <c r="AG485" s="46"/>
    </row>
    <row r="486" spans="1:33" ht="15.75">
      <c r="A486" s="11"/>
      <c r="B486" s="11"/>
      <c r="C486" s="11"/>
      <c r="D486"/>
      <c r="E486"/>
      <c r="F486"/>
      <c r="G486"/>
      <c r="H486"/>
      <c r="I486"/>
      <c r="J486"/>
      <c r="K486"/>
      <c r="L486"/>
      <c r="M486"/>
      <c r="N486"/>
      <c r="O486"/>
      <c r="Y486" s="46"/>
      <c r="Z486" s="46"/>
      <c r="AC486" s="11"/>
      <c r="AD486" s="46"/>
      <c r="AE486" s="46"/>
      <c r="AF486" s="46"/>
      <c r="AG486" s="46"/>
    </row>
    <row r="487" spans="1:33" ht="15.75">
      <c r="A487" s="11"/>
      <c r="B487" s="11"/>
      <c r="C487" s="11"/>
      <c r="D487"/>
      <c r="E487"/>
      <c r="F487"/>
      <c r="G487"/>
      <c r="H487"/>
      <c r="I487"/>
      <c r="J487"/>
      <c r="K487"/>
      <c r="L487"/>
      <c r="M487"/>
      <c r="N487"/>
      <c r="O487"/>
      <c r="Y487" s="46"/>
      <c r="Z487" s="46"/>
      <c r="AC487" s="11"/>
      <c r="AD487" s="46"/>
      <c r="AE487" s="46"/>
      <c r="AF487" s="46"/>
      <c r="AG487" s="46"/>
    </row>
    <row r="488" spans="1:33" ht="15.75">
      <c r="A488" s="11"/>
      <c r="B488" s="11"/>
      <c r="C488" s="11"/>
      <c r="D488"/>
      <c r="E488"/>
      <c r="F488"/>
      <c r="G488"/>
      <c r="H488"/>
      <c r="I488"/>
      <c r="J488"/>
      <c r="K488"/>
      <c r="L488"/>
      <c r="M488"/>
      <c r="N488"/>
      <c r="O488"/>
      <c r="Y488" s="46"/>
      <c r="Z488" s="46"/>
      <c r="AC488" s="11"/>
      <c r="AD488" s="46"/>
      <c r="AE488" s="46"/>
      <c r="AF488" s="46"/>
      <c r="AG488" s="46"/>
    </row>
    <row r="489" spans="1:33" ht="15.75">
      <c r="A489" s="11"/>
      <c r="B489" s="11"/>
      <c r="C489" s="11"/>
      <c r="D489"/>
      <c r="E489"/>
      <c r="F489"/>
      <c r="G489"/>
      <c r="H489"/>
      <c r="I489"/>
      <c r="J489"/>
      <c r="K489"/>
      <c r="L489"/>
      <c r="M489"/>
      <c r="N489"/>
      <c r="O489"/>
      <c r="Y489" s="46"/>
      <c r="Z489" s="46"/>
      <c r="AC489" s="11"/>
      <c r="AD489" s="46"/>
      <c r="AE489" s="46"/>
      <c r="AF489" s="46"/>
      <c r="AG489" s="46"/>
    </row>
    <row r="490" spans="1:33" ht="15.75">
      <c r="A490" s="11"/>
      <c r="B490" s="11"/>
      <c r="C490" s="11"/>
      <c r="D490"/>
      <c r="E490"/>
      <c r="F490"/>
      <c r="G490"/>
      <c r="H490"/>
      <c r="I490"/>
      <c r="J490"/>
      <c r="K490"/>
      <c r="L490"/>
      <c r="M490"/>
      <c r="N490"/>
      <c r="O490"/>
      <c r="Y490" s="46"/>
      <c r="Z490" s="46"/>
      <c r="AC490" s="11"/>
      <c r="AD490" s="46"/>
      <c r="AE490" s="46"/>
      <c r="AF490" s="46"/>
      <c r="AG490" s="46"/>
    </row>
    <row r="491" spans="1:33" ht="15.75">
      <c r="A491" s="11"/>
      <c r="B491" s="11"/>
      <c r="C491" s="11"/>
      <c r="D491"/>
      <c r="E491"/>
      <c r="F491"/>
      <c r="G491"/>
      <c r="H491"/>
      <c r="I491"/>
      <c r="J491"/>
      <c r="K491"/>
      <c r="L491"/>
      <c r="M491"/>
      <c r="N491"/>
      <c r="O491"/>
      <c r="S491"/>
      <c r="T491"/>
      <c r="U491"/>
      <c r="V491"/>
      <c r="W491"/>
      <c r="X491"/>
      <c r="Y491" s="46"/>
      <c r="Z491" s="46"/>
      <c r="AC491" s="11"/>
      <c r="AD491" s="46"/>
      <c r="AE491" s="46"/>
      <c r="AF491" s="46"/>
      <c r="AG491" s="46"/>
    </row>
    <row r="492" spans="1:33" ht="15.75">
      <c r="A492" s="11"/>
      <c r="B492" s="11"/>
      <c r="C492" s="11"/>
      <c r="D492"/>
      <c r="E492"/>
      <c r="F492"/>
      <c r="G492"/>
      <c r="H492"/>
      <c r="I492"/>
      <c r="J492"/>
      <c r="K492"/>
      <c r="L492"/>
      <c r="M492"/>
      <c r="N492"/>
      <c r="O492"/>
      <c r="S492"/>
      <c r="T492"/>
      <c r="U492"/>
      <c r="V492"/>
      <c r="W492"/>
      <c r="X492"/>
      <c r="Y492" s="46"/>
      <c r="Z492" s="46"/>
      <c r="AC492" s="11"/>
      <c r="AD492" s="46"/>
      <c r="AE492" s="46"/>
      <c r="AF492" s="46"/>
      <c r="AG492" s="46"/>
    </row>
    <row r="493" spans="1:33" ht="15.75">
      <c r="A493" s="11"/>
      <c r="B493" s="11"/>
      <c r="C493" s="11"/>
      <c r="D493"/>
      <c r="E493"/>
      <c r="F493"/>
      <c r="G493"/>
      <c r="H493"/>
      <c r="I493"/>
      <c r="J493"/>
      <c r="K493"/>
      <c r="L493"/>
      <c r="M493"/>
      <c r="N493"/>
      <c r="O493"/>
      <c r="S493"/>
      <c r="T493"/>
      <c r="U493"/>
      <c r="V493"/>
      <c r="W493"/>
      <c r="X493"/>
      <c r="Y493" s="46"/>
      <c r="Z493" s="46"/>
      <c r="AC493" s="11"/>
      <c r="AD493" s="46"/>
      <c r="AE493" s="46"/>
      <c r="AF493" s="46"/>
      <c r="AG493" s="46"/>
    </row>
    <row r="494" spans="1:33" ht="15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/>
      <c r="L494"/>
      <c r="M494"/>
      <c r="N494"/>
      <c r="O494"/>
      <c r="S494"/>
      <c r="T494"/>
      <c r="U494"/>
      <c r="V494"/>
      <c r="W494"/>
      <c r="X494"/>
      <c r="Y494" s="46"/>
      <c r="Z494" s="46"/>
      <c r="AC494" s="11"/>
      <c r="AD494" s="46"/>
      <c r="AE494" s="46"/>
      <c r="AF494" s="46"/>
      <c r="AG494" s="46"/>
    </row>
    <row r="495" spans="1:33" ht="15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/>
      <c r="L495"/>
      <c r="M495"/>
      <c r="N495"/>
      <c r="O495"/>
      <c r="S495"/>
      <c r="T495"/>
      <c r="U495"/>
      <c r="V495"/>
      <c r="W495"/>
      <c r="X495"/>
      <c r="Y495" s="46"/>
      <c r="Z495" s="46"/>
      <c r="AC495" s="11"/>
      <c r="AD495" s="46"/>
      <c r="AE495" s="46"/>
      <c r="AF495" s="46"/>
      <c r="AG495" s="46"/>
    </row>
    <row r="496" spans="1:33" ht="15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/>
      <c r="L496"/>
      <c r="M496"/>
      <c r="N496"/>
      <c r="O496"/>
      <c r="S496"/>
      <c r="T496"/>
      <c r="U496"/>
      <c r="V496"/>
      <c r="W496"/>
      <c r="X496"/>
      <c r="Y496" s="46"/>
      <c r="Z496" s="46"/>
      <c r="AC496" s="11"/>
      <c r="AD496" s="46"/>
      <c r="AE496" s="46"/>
      <c r="AF496" s="46"/>
      <c r="AG496" s="46"/>
    </row>
    <row r="497" spans="1:33" ht="15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/>
      <c r="L497"/>
      <c r="M497"/>
      <c r="N497"/>
      <c r="O497"/>
      <c r="S497"/>
      <c r="T497"/>
      <c r="U497"/>
      <c r="V497"/>
      <c r="W497"/>
      <c r="X497"/>
      <c r="Y497" s="46"/>
      <c r="Z497" s="46"/>
      <c r="AC497" s="11"/>
      <c r="AD497" s="46"/>
      <c r="AE497" s="46"/>
      <c r="AF497" s="46"/>
      <c r="AG497" s="46"/>
    </row>
    <row r="498" spans="1:33" ht="15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/>
      <c r="L498"/>
      <c r="M498"/>
      <c r="N498"/>
      <c r="O498"/>
      <c r="S498"/>
      <c r="T498"/>
      <c r="U498"/>
      <c r="V498"/>
      <c r="W498"/>
      <c r="X498"/>
      <c r="Y498" s="46"/>
      <c r="Z498" s="46"/>
      <c r="AC498" s="11"/>
      <c r="AD498" s="46"/>
      <c r="AE498" s="46"/>
      <c r="AF498" s="46"/>
      <c r="AG498" s="46"/>
    </row>
    <row r="499" spans="1:33" ht="15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/>
      <c r="L499"/>
      <c r="M499"/>
      <c r="N499"/>
      <c r="O499"/>
      <c r="S499"/>
      <c r="T499"/>
      <c r="U499"/>
      <c r="V499"/>
      <c r="W499"/>
      <c r="X499"/>
      <c r="Y499" s="46"/>
      <c r="Z499" s="46"/>
      <c r="AC499" s="11"/>
      <c r="AD499" s="46"/>
      <c r="AE499" s="46"/>
      <c r="AF499" s="46"/>
      <c r="AG499" s="46"/>
    </row>
    <row r="500" spans="1:33" ht="15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/>
      <c r="L500"/>
      <c r="M500"/>
      <c r="N500"/>
      <c r="O500"/>
      <c r="S500"/>
      <c r="T500"/>
      <c r="U500"/>
      <c r="V500"/>
      <c r="W500"/>
      <c r="X500"/>
      <c r="Y500" s="46"/>
      <c r="Z500" s="46"/>
      <c r="AC500" s="11"/>
      <c r="AD500" s="46"/>
      <c r="AE500" s="46"/>
      <c r="AF500" s="46"/>
      <c r="AG500" s="46"/>
    </row>
    <row r="501" spans="1:33" ht="15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/>
      <c r="L501"/>
      <c r="M501"/>
      <c r="N501"/>
      <c r="O501"/>
      <c r="S501"/>
      <c r="T501"/>
      <c r="U501"/>
      <c r="V501"/>
      <c r="W501"/>
      <c r="X501"/>
      <c r="Y501" s="46"/>
      <c r="Z501" s="46"/>
      <c r="AC501" s="11"/>
      <c r="AD501" s="46"/>
      <c r="AE501" s="46"/>
      <c r="AF501" s="46"/>
      <c r="AG501" s="46"/>
    </row>
    <row r="502" spans="1:33" ht="15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/>
      <c r="L502"/>
      <c r="M502"/>
      <c r="N502"/>
      <c r="O502"/>
      <c r="S502"/>
      <c r="T502"/>
      <c r="U502"/>
      <c r="V502"/>
      <c r="W502"/>
      <c r="X502"/>
      <c r="Y502" s="46"/>
      <c r="Z502" s="46"/>
      <c r="AC502" s="11"/>
      <c r="AD502" s="46"/>
      <c r="AE502" s="46"/>
      <c r="AF502" s="46"/>
      <c r="AG502" s="46"/>
    </row>
    <row r="503" spans="1:33" ht="13.5">
      <c r="A503" s="11"/>
      <c r="B503" s="1" t="s">
        <v>131</v>
      </c>
      <c r="C503" s="11"/>
      <c r="D503" s="11"/>
      <c r="E503" s="11"/>
      <c r="F503" s="11"/>
      <c r="G503" s="11"/>
      <c r="H503" s="11"/>
      <c r="I503" s="11"/>
      <c r="J503" s="11"/>
      <c r="K503"/>
      <c r="L503"/>
      <c r="M503"/>
      <c r="N503"/>
      <c r="O503"/>
      <c r="S503"/>
      <c r="T503"/>
      <c r="U503"/>
      <c r="V503"/>
      <c r="W503"/>
      <c r="X503"/>
      <c r="Y503" s="46"/>
      <c r="Z503" s="46"/>
      <c r="AC503" s="11"/>
      <c r="AD503" s="46"/>
      <c r="AE503" s="46"/>
      <c r="AF503" s="46"/>
      <c r="AG503" s="46"/>
    </row>
    <row r="504" spans="1:33" ht="13.5">
      <c r="A504" s="11"/>
      <c r="B504" s="1" t="s">
        <v>363</v>
      </c>
      <c r="C504" s="11"/>
      <c r="D504" s="11"/>
      <c r="E504" s="11"/>
      <c r="F504" s="11"/>
      <c r="G504" s="11"/>
      <c r="H504" s="11"/>
      <c r="I504" s="11"/>
      <c r="J504" s="11"/>
      <c r="K504"/>
      <c r="L504"/>
      <c r="M504"/>
      <c r="N504"/>
      <c r="O504"/>
      <c r="S504"/>
      <c r="T504"/>
      <c r="U504"/>
      <c r="V504"/>
      <c r="W504"/>
      <c r="X504"/>
      <c r="Y504" s="46"/>
      <c r="Z504" s="46"/>
      <c r="AC504" s="11"/>
      <c r="AD504" s="46"/>
      <c r="AE504" s="46"/>
      <c r="AF504" s="46"/>
      <c r="AG504" s="46"/>
    </row>
    <row r="505" spans="1:33" ht="13.5">
      <c r="A505" s="11"/>
      <c r="B505" s="1" t="s">
        <v>163</v>
      </c>
      <c r="C505" s="11"/>
      <c r="D505" s="11"/>
      <c r="E505" s="11"/>
      <c r="F505" s="11"/>
      <c r="G505" s="11"/>
      <c r="H505" s="11"/>
      <c r="I505" s="11"/>
      <c r="J505" s="11"/>
      <c r="K505"/>
      <c r="L505"/>
      <c r="M505"/>
      <c r="N505"/>
      <c r="O505"/>
      <c r="S505"/>
      <c r="T505"/>
      <c r="U505"/>
      <c r="V505"/>
      <c r="W505"/>
      <c r="X505"/>
      <c r="Y505" s="46"/>
      <c r="Z505" s="46"/>
      <c r="AC505" s="11"/>
      <c r="AD505" s="46"/>
      <c r="AE505" s="46"/>
      <c r="AF505" s="46"/>
      <c r="AG505" s="46"/>
    </row>
    <row r="506" spans="1:33" ht="13.5">
      <c r="A506" s="11"/>
      <c r="B506" s="1" t="s">
        <v>214</v>
      </c>
      <c r="C506" s="11"/>
      <c r="D506" s="11"/>
      <c r="E506" s="11"/>
      <c r="F506" s="11"/>
      <c r="G506" s="11"/>
      <c r="H506" s="11"/>
      <c r="I506" s="11"/>
      <c r="J506" s="11"/>
      <c r="K506"/>
      <c r="L506"/>
      <c r="M506"/>
      <c r="N506"/>
      <c r="O506"/>
      <c r="S506"/>
      <c r="T506"/>
      <c r="U506"/>
      <c r="V506"/>
      <c r="W506"/>
      <c r="X506"/>
      <c r="Y506" s="46"/>
      <c r="Z506" s="46"/>
      <c r="AC506" s="11"/>
      <c r="AD506" s="46"/>
      <c r="AE506" s="46"/>
      <c r="AF506" s="46"/>
      <c r="AG506" s="46"/>
    </row>
    <row r="507" spans="1:33" ht="13.5">
      <c r="A507" s="11"/>
      <c r="B507" s="1" t="s">
        <v>215</v>
      </c>
      <c r="C507" s="11"/>
      <c r="D507" s="11"/>
      <c r="E507" s="11"/>
      <c r="F507" s="11"/>
      <c r="G507" s="11"/>
      <c r="H507" s="11"/>
      <c r="I507" s="11"/>
      <c r="J507" s="11"/>
      <c r="K507"/>
      <c r="L507"/>
      <c r="M507"/>
      <c r="N507"/>
      <c r="O507"/>
      <c r="S507"/>
      <c r="T507"/>
      <c r="U507"/>
      <c r="V507"/>
      <c r="W507"/>
      <c r="X507"/>
      <c r="Y507" s="46"/>
      <c r="Z507" s="46"/>
      <c r="AC507" s="11"/>
      <c r="AD507" s="46"/>
      <c r="AE507" s="46"/>
      <c r="AF507" s="46"/>
      <c r="AG507" s="46"/>
    </row>
    <row r="508" spans="1:33" ht="13.5">
      <c r="A508" s="11"/>
      <c r="B508" s="1" t="s">
        <v>216</v>
      </c>
      <c r="C508" s="11"/>
      <c r="D508" s="11"/>
      <c r="E508" s="11"/>
      <c r="F508" s="11"/>
      <c r="G508" s="11"/>
      <c r="H508" s="11"/>
      <c r="I508" s="11"/>
      <c r="J508" s="11"/>
      <c r="K508"/>
      <c r="L508"/>
      <c r="M508"/>
      <c r="N508"/>
      <c r="O508"/>
      <c r="S508"/>
      <c r="T508"/>
      <c r="U508"/>
      <c r="V508"/>
      <c r="W508"/>
      <c r="X508"/>
      <c r="Y508" s="46"/>
      <c r="Z508" s="46"/>
      <c r="AC508" s="11"/>
      <c r="AD508" s="46"/>
      <c r="AE508" s="46"/>
      <c r="AF508" s="46"/>
      <c r="AG508" s="46"/>
    </row>
    <row r="509" spans="1:33" ht="13.5">
      <c r="A509" s="11"/>
      <c r="B509" s="1" t="s">
        <v>141</v>
      </c>
      <c r="C509" s="11"/>
      <c r="D509" s="11"/>
      <c r="E509" s="11"/>
      <c r="F509" s="11"/>
      <c r="G509" s="11"/>
      <c r="H509" s="11"/>
      <c r="I509" s="11"/>
      <c r="J509" s="11"/>
      <c r="K509"/>
      <c r="L509"/>
      <c r="M509"/>
      <c r="N509"/>
      <c r="O509"/>
      <c r="S509"/>
      <c r="T509"/>
      <c r="U509"/>
      <c r="V509"/>
      <c r="W509"/>
      <c r="X509"/>
      <c r="Y509" s="46"/>
      <c r="Z509" s="46"/>
      <c r="AC509" s="11"/>
      <c r="AD509" s="46"/>
      <c r="AE509" s="46"/>
      <c r="AF509" s="46"/>
      <c r="AG509" s="46"/>
    </row>
    <row r="510" spans="1:33" ht="13.5">
      <c r="A510" s="11"/>
      <c r="B510" s="1" t="s">
        <v>142</v>
      </c>
      <c r="C510" s="11"/>
      <c r="D510" s="11"/>
      <c r="E510" s="11"/>
      <c r="F510" s="11"/>
      <c r="G510" s="11"/>
      <c r="H510" s="11"/>
      <c r="I510" s="11"/>
      <c r="J510" s="11"/>
      <c r="K510"/>
      <c r="L510"/>
      <c r="M510"/>
      <c r="N510"/>
      <c r="O510"/>
      <c r="S510"/>
      <c r="T510"/>
      <c r="U510"/>
      <c r="V510"/>
      <c r="W510"/>
      <c r="X510"/>
      <c r="Y510" s="46"/>
      <c r="Z510" s="46"/>
      <c r="AC510" s="11"/>
      <c r="AD510" s="46"/>
      <c r="AE510" s="46"/>
      <c r="AF510" s="46"/>
      <c r="AG510" s="46"/>
    </row>
    <row r="511" spans="1:33" ht="13.5">
      <c r="A511" s="11"/>
      <c r="C511" s="11"/>
      <c r="D511" s="11"/>
      <c r="E511" s="11"/>
      <c r="F511" s="11"/>
      <c r="G511" s="11"/>
      <c r="H511" s="11"/>
      <c r="I511" s="11"/>
      <c r="J511" s="11"/>
      <c r="K511"/>
      <c r="L511"/>
      <c r="M511"/>
      <c r="N511"/>
      <c r="O511"/>
      <c r="S511"/>
      <c r="T511"/>
      <c r="U511"/>
      <c r="V511"/>
      <c r="W511"/>
      <c r="X511"/>
      <c r="Y511" s="46"/>
      <c r="Z511" s="46"/>
      <c r="AC511" s="11"/>
      <c r="AD511" s="46"/>
      <c r="AE511" s="46"/>
      <c r="AF511" s="46"/>
      <c r="AG511" s="46"/>
    </row>
    <row r="512" spans="1:33" ht="13.5">
      <c r="A512" s="11"/>
      <c r="C512" s="11"/>
      <c r="D512" s="11"/>
      <c r="E512" s="11"/>
      <c r="F512" s="11"/>
      <c r="G512" s="11"/>
      <c r="H512" s="11"/>
      <c r="I512" s="11"/>
      <c r="J512" s="11"/>
      <c r="K512"/>
      <c r="L512"/>
      <c r="M512"/>
      <c r="N512"/>
      <c r="O512"/>
      <c r="S512"/>
      <c r="T512"/>
      <c r="U512"/>
      <c r="V512"/>
      <c r="W512"/>
      <c r="X512"/>
      <c r="Y512" s="46"/>
      <c r="Z512" s="46"/>
      <c r="AC512" s="11"/>
      <c r="AD512" s="46"/>
      <c r="AE512" s="46"/>
      <c r="AF512" s="46"/>
      <c r="AG512" s="46"/>
    </row>
    <row r="513" spans="1:33" ht="15" thickBot="1">
      <c r="A513" s="11"/>
      <c r="C513" s="11"/>
      <c r="D513" s="11"/>
      <c r="E513" s="11"/>
      <c r="F513" s="11"/>
      <c r="G513" s="3" t="s">
        <v>182</v>
      </c>
      <c r="H513" s="11"/>
      <c r="I513" s="11"/>
      <c r="J513" s="11"/>
      <c r="K513"/>
      <c r="L513"/>
      <c r="M513"/>
      <c r="N513"/>
      <c r="O513"/>
      <c r="S513"/>
      <c r="T513"/>
      <c r="U513"/>
      <c r="V513"/>
      <c r="W513"/>
      <c r="X513"/>
      <c r="Y513" s="46"/>
      <c r="Z513" s="46"/>
      <c r="AC513" s="11"/>
      <c r="AD513" s="46"/>
      <c r="AE513" s="46"/>
      <c r="AF513" s="46"/>
      <c r="AG513" s="46"/>
    </row>
    <row r="514" spans="1:33" ht="15" thickBot="1">
      <c r="A514" s="11"/>
      <c r="B514" s="11"/>
      <c r="C514" s="11"/>
      <c r="D514" s="11"/>
      <c r="E514" s="121" t="s">
        <v>42</v>
      </c>
      <c r="F514" s="122"/>
      <c r="G514" s="123"/>
      <c r="H514" s="124"/>
      <c r="I514" s="11"/>
      <c r="J514" s="11"/>
      <c r="K514"/>
      <c r="L514"/>
      <c r="M514"/>
      <c r="N514"/>
      <c r="O514"/>
      <c r="S514"/>
      <c r="T514"/>
      <c r="U514"/>
      <c r="V514"/>
      <c r="W514"/>
      <c r="X514"/>
      <c r="Y514" s="46"/>
      <c r="Z514" s="46"/>
      <c r="AC514" s="11"/>
      <c r="AD514" s="46"/>
      <c r="AE514" s="46"/>
      <c r="AF514" s="46"/>
      <c r="AG514" s="46"/>
    </row>
    <row r="515" spans="1:33" ht="15" thickBot="1">
      <c r="A515" s="11"/>
      <c r="B515" s="11"/>
      <c r="C515" s="11"/>
      <c r="E515" s="11"/>
      <c r="G515" s="112" t="s">
        <v>39</v>
      </c>
      <c r="H515" s="113" t="s">
        <v>40</v>
      </c>
      <c r="I515" s="11"/>
      <c r="J515" s="11"/>
      <c r="K515"/>
      <c r="L515"/>
      <c r="M515"/>
      <c r="N515"/>
      <c r="O515"/>
      <c r="S515"/>
      <c r="T515"/>
      <c r="U515"/>
      <c r="V515"/>
      <c r="W515"/>
      <c r="X515"/>
      <c r="Y515" s="46"/>
      <c r="Z515" s="46"/>
      <c r="AC515" s="11"/>
      <c r="AD515" s="46"/>
      <c r="AE515" s="46"/>
      <c r="AF515" s="46"/>
      <c r="AG515" s="46"/>
    </row>
    <row r="516" spans="1:33" ht="13.5">
      <c r="A516" s="11"/>
      <c r="B516" s="11"/>
      <c r="C516" s="11"/>
      <c r="E516" s="61"/>
      <c r="F516" s="114" t="s">
        <v>143</v>
      </c>
      <c r="G516" s="117">
        <v>50</v>
      </c>
      <c r="H516" s="117">
        <v>9</v>
      </c>
      <c r="I516" s="11"/>
      <c r="J516" s="11"/>
      <c r="K516"/>
      <c r="L516"/>
      <c r="M516"/>
      <c r="N516"/>
      <c r="O516"/>
      <c r="S516"/>
      <c r="T516"/>
      <c r="U516"/>
      <c r="V516"/>
      <c r="W516"/>
      <c r="X516"/>
      <c r="Y516" s="46"/>
      <c r="Z516" s="46"/>
      <c r="AC516" s="11"/>
      <c r="AD516" s="46"/>
      <c r="AE516" s="46"/>
      <c r="AF516" s="46"/>
      <c r="AG516" s="46"/>
    </row>
    <row r="517" spans="1:33" ht="13.5">
      <c r="A517" s="11"/>
      <c r="B517" s="11"/>
      <c r="C517" s="11"/>
      <c r="E517" s="64"/>
      <c r="F517" s="115" t="s">
        <v>78</v>
      </c>
      <c r="G517" s="118">
        <v>750</v>
      </c>
      <c r="H517" s="118">
        <v>1000</v>
      </c>
      <c r="I517" s="11"/>
      <c r="J517" s="11"/>
      <c r="K517"/>
      <c r="L517"/>
      <c r="M517"/>
      <c r="N517"/>
      <c r="O517"/>
      <c r="S517"/>
      <c r="T517"/>
      <c r="U517"/>
      <c r="V517"/>
      <c r="W517"/>
      <c r="X517"/>
      <c r="Y517" s="46"/>
      <c r="Z517" s="46"/>
      <c r="AC517" s="11"/>
      <c r="AD517" s="46"/>
      <c r="AE517" s="46"/>
      <c r="AF517" s="46"/>
      <c r="AG517" s="46"/>
    </row>
    <row r="518" spans="1:33" ht="13.5">
      <c r="A518" s="11"/>
      <c r="B518"/>
      <c r="C518"/>
      <c r="E518" s="64"/>
      <c r="F518" s="115" t="s">
        <v>79</v>
      </c>
      <c r="G518" s="118">
        <v>900</v>
      </c>
      <c r="H518" s="118">
        <v>2500</v>
      </c>
      <c r="I518" s="11"/>
      <c r="J518" s="11"/>
      <c r="K518"/>
      <c r="L518"/>
      <c r="M518"/>
      <c r="N518"/>
      <c r="O518"/>
      <c r="S518"/>
      <c r="T518"/>
      <c r="U518"/>
      <c r="V518"/>
      <c r="W518"/>
      <c r="X518"/>
      <c r="Y518" s="46"/>
      <c r="Z518" s="46"/>
      <c r="AC518" s="11"/>
      <c r="AD518" s="46"/>
      <c r="AE518" s="46"/>
      <c r="AF518" s="46"/>
      <c r="AG518" s="46"/>
    </row>
    <row r="519" spans="1:33" ht="13.5">
      <c r="A519" s="11"/>
      <c r="B519"/>
      <c r="C519"/>
      <c r="E519" s="64"/>
      <c r="F519" s="115" t="s">
        <v>80</v>
      </c>
      <c r="G519" s="118">
        <v>1000</v>
      </c>
      <c r="H519" s="118">
        <v>8000</v>
      </c>
      <c r="I519" s="11"/>
      <c r="J519" s="11"/>
      <c r="K519"/>
      <c r="L519"/>
      <c r="M519"/>
      <c r="N519"/>
      <c r="O519"/>
      <c r="S519"/>
      <c r="T519"/>
      <c r="U519"/>
      <c r="V519"/>
      <c r="W519"/>
      <c r="X519"/>
      <c r="Y519" s="46"/>
      <c r="Z519" s="46"/>
      <c r="AC519" s="11"/>
      <c r="AD519" s="46"/>
      <c r="AE519" s="46"/>
      <c r="AF519" s="46"/>
      <c r="AG519" s="46"/>
    </row>
    <row r="520" spans="1:33" ht="13.5">
      <c r="A520" s="11"/>
      <c r="B520"/>
      <c r="C520"/>
      <c r="E520" s="64"/>
      <c r="F520" s="115" t="s">
        <v>81</v>
      </c>
      <c r="G520" s="119">
        <v>5000</v>
      </c>
      <c r="H520" s="118">
        <v>70000</v>
      </c>
      <c r="I520" s="11"/>
      <c r="J520" s="11"/>
      <c r="K520"/>
      <c r="L520"/>
      <c r="M520"/>
      <c r="N520"/>
      <c r="O520"/>
      <c r="S520"/>
      <c r="T520"/>
      <c r="U520"/>
      <c r="V520"/>
      <c r="W520"/>
      <c r="X520"/>
      <c r="Y520" s="46"/>
      <c r="Z520" s="46"/>
      <c r="AC520" s="11"/>
      <c r="AD520" s="46"/>
      <c r="AE520" s="46"/>
      <c r="AF520" s="46"/>
      <c r="AG520" s="46"/>
    </row>
    <row r="521" spans="1:33" ht="13.5">
      <c r="A521" s="11"/>
      <c r="B521"/>
      <c r="C521"/>
      <c r="E521" s="64"/>
      <c r="F521" s="115" t="s">
        <v>82</v>
      </c>
      <c r="G521" s="118">
        <v>10000</v>
      </c>
      <c r="H521" s="118">
        <v>40000</v>
      </c>
      <c r="I521" s="11"/>
      <c r="J521" s="11"/>
      <c r="K521"/>
      <c r="L521"/>
      <c r="M521"/>
      <c r="N521"/>
      <c r="O521"/>
      <c r="S521"/>
      <c r="T521"/>
      <c r="U521"/>
      <c r="V521"/>
      <c r="W521"/>
      <c r="X521"/>
      <c r="Y521" s="46"/>
      <c r="Z521" s="46"/>
      <c r="AC521" s="11"/>
      <c r="AD521" s="46"/>
      <c r="AE521" s="46"/>
      <c r="AF521" s="46"/>
      <c r="AG521" s="46"/>
    </row>
    <row r="522" spans="1:33" ht="13.5">
      <c r="A522" s="11"/>
      <c r="B522"/>
      <c r="C522"/>
      <c r="E522" s="64"/>
      <c r="F522" s="115" t="s">
        <v>83</v>
      </c>
      <c r="G522" s="118">
        <v>80000</v>
      </c>
      <c r="H522" s="118">
        <v>100000</v>
      </c>
      <c r="I522" s="11"/>
      <c r="J522" s="11"/>
      <c r="K522"/>
      <c r="L522"/>
      <c r="M522"/>
      <c r="N522"/>
      <c r="O522"/>
      <c r="S522"/>
      <c r="T522"/>
      <c r="U522"/>
      <c r="V522"/>
      <c r="W522"/>
      <c r="X522"/>
      <c r="Y522" s="46"/>
      <c r="Z522" s="46"/>
      <c r="AC522" s="11"/>
      <c r="AD522" s="46"/>
      <c r="AE522" s="46"/>
      <c r="AF522" s="46"/>
      <c r="AG522" s="46"/>
    </row>
    <row r="523" spans="1:33" ht="13.5">
      <c r="A523" s="11"/>
      <c r="B523"/>
      <c r="C523"/>
      <c r="E523" s="64"/>
      <c r="F523" s="115" t="s">
        <v>84</v>
      </c>
      <c r="G523" s="118">
        <v>100000</v>
      </c>
      <c r="H523" s="118">
        <v>400000</v>
      </c>
      <c r="I523" s="11"/>
      <c r="J523" s="11"/>
      <c r="K523"/>
      <c r="L523"/>
      <c r="M523" s="11"/>
      <c r="N523" s="11"/>
      <c r="O523" s="11"/>
      <c r="S523"/>
      <c r="T523"/>
      <c r="U523"/>
      <c r="V523"/>
      <c r="W523"/>
      <c r="X523"/>
      <c r="Y523" s="46"/>
      <c r="Z523" s="46"/>
      <c r="AC523" s="11"/>
      <c r="AD523" s="46"/>
      <c r="AE523" s="46"/>
      <c r="AF523" s="46"/>
      <c r="AG523" s="46"/>
    </row>
    <row r="524" spans="1:33" ht="13.5">
      <c r="A524" s="11"/>
      <c r="B524"/>
      <c r="C524"/>
      <c r="E524" s="64"/>
      <c r="F524" s="115" t="s">
        <v>85</v>
      </c>
      <c r="G524" s="118">
        <v>50000</v>
      </c>
      <c r="H524" s="118">
        <v>900000</v>
      </c>
      <c r="I524" s="11"/>
      <c r="J524" s="11"/>
      <c r="K524"/>
      <c r="L524"/>
      <c r="M524" s="11"/>
      <c r="N524" s="11"/>
      <c r="O524" s="11"/>
      <c r="S524"/>
      <c r="T524"/>
      <c r="U524"/>
      <c r="V524"/>
      <c r="W524"/>
      <c r="X524"/>
      <c r="Y524" s="46"/>
      <c r="Z524" s="46"/>
      <c r="AC524" s="11"/>
      <c r="AD524" s="46"/>
      <c r="AE524" s="46"/>
      <c r="AF524" s="46"/>
      <c r="AG524" s="46"/>
    </row>
    <row r="525" spans="1:33" ht="13.5">
      <c r="A525" s="11"/>
      <c r="B525"/>
      <c r="C525"/>
      <c r="E525" s="64"/>
      <c r="F525" s="115" t="s">
        <v>238</v>
      </c>
      <c r="G525" s="118">
        <v>80000</v>
      </c>
      <c r="H525" s="118">
        <v>500000</v>
      </c>
      <c r="I525" s="11"/>
      <c r="J525" s="11"/>
      <c r="K525"/>
      <c r="L525"/>
      <c r="S525"/>
      <c r="T525"/>
      <c r="U525"/>
      <c r="V525"/>
      <c r="W525"/>
      <c r="X525"/>
      <c r="Y525" s="46"/>
      <c r="Z525" s="46"/>
      <c r="AC525" s="11"/>
      <c r="AD525" s="46"/>
      <c r="AE525" s="46"/>
      <c r="AF525" s="46"/>
      <c r="AG525" s="46"/>
    </row>
    <row r="526" spans="1:33" ht="13.5">
      <c r="A526" s="11"/>
      <c r="B526"/>
      <c r="C526"/>
      <c r="E526" s="64"/>
      <c r="F526" s="115" t="s">
        <v>239</v>
      </c>
      <c r="G526" s="118">
        <v>100000</v>
      </c>
      <c r="H526" s="118">
        <v>1200000</v>
      </c>
      <c r="I526" s="11"/>
      <c r="J526" s="11"/>
      <c r="K526"/>
      <c r="L526"/>
      <c r="S526"/>
      <c r="T526"/>
      <c r="U526"/>
      <c r="V526"/>
      <c r="W526"/>
      <c r="X526"/>
      <c r="Y526" s="46"/>
      <c r="Z526" s="46"/>
      <c r="AC526" s="11"/>
      <c r="AD526" s="46"/>
      <c r="AE526" s="46"/>
      <c r="AF526" s="46"/>
      <c r="AG526" s="46"/>
    </row>
    <row r="527" spans="1:33" ht="13.5">
      <c r="A527" s="11"/>
      <c r="B527"/>
      <c r="C527"/>
      <c r="E527" s="64"/>
      <c r="F527" s="115" t="s">
        <v>33</v>
      </c>
      <c r="G527" s="118">
        <v>90000</v>
      </c>
      <c r="H527" s="118">
        <v>100000</v>
      </c>
      <c r="I527" s="11"/>
      <c r="J527" s="11"/>
      <c r="K527"/>
      <c r="L527"/>
      <c r="S527"/>
      <c r="T527"/>
      <c r="U527"/>
      <c r="V527"/>
      <c r="W527"/>
      <c r="X527"/>
      <c r="Y527" s="46"/>
      <c r="Z527" s="46"/>
      <c r="AC527" s="11"/>
      <c r="AD527" s="46"/>
      <c r="AE527" s="46"/>
      <c r="AF527" s="46"/>
      <c r="AG527" s="46"/>
    </row>
    <row r="528" spans="2:33" ht="13.5">
      <c r="B528" s="11"/>
      <c r="C528" s="11"/>
      <c r="E528" s="64"/>
      <c r="F528" s="115" t="s">
        <v>34</v>
      </c>
      <c r="G528" s="118">
        <v>90000</v>
      </c>
      <c r="H528" s="118">
        <v>90000</v>
      </c>
      <c r="I528" s="11"/>
      <c r="J528" s="11"/>
      <c r="K528" s="11"/>
      <c r="L528" s="11"/>
      <c r="S528"/>
      <c r="T528"/>
      <c r="U528"/>
      <c r="V528"/>
      <c r="W528"/>
      <c r="X528"/>
      <c r="Y528" s="46"/>
      <c r="Z528" s="46"/>
      <c r="AC528" s="11"/>
      <c r="AD528" s="46"/>
      <c r="AE528" s="46"/>
      <c r="AF528" s="46"/>
      <c r="AG528" s="46"/>
    </row>
    <row r="529" spans="2:33" ht="13.5">
      <c r="B529" s="11"/>
      <c r="C529" s="11"/>
      <c r="E529" s="64"/>
      <c r="F529" s="115" t="s">
        <v>35</v>
      </c>
      <c r="G529" s="118">
        <v>5000</v>
      </c>
      <c r="H529" s="118">
        <v>900</v>
      </c>
      <c r="I529" s="11"/>
      <c r="J529" s="11"/>
      <c r="K529" s="11"/>
      <c r="L529" s="11"/>
      <c r="S529"/>
      <c r="T529"/>
      <c r="U529"/>
      <c r="V529"/>
      <c r="W529"/>
      <c r="X529"/>
      <c r="Y529" s="46"/>
      <c r="Z529" s="46"/>
      <c r="AC529" s="11"/>
      <c r="AD529" s="46"/>
      <c r="AE529" s="46"/>
      <c r="AF529" s="46"/>
      <c r="AG529" s="46"/>
    </row>
    <row r="530" spans="5:33" ht="13.5">
      <c r="E530" s="64"/>
      <c r="F530" s="115" t="s">
        <v>36</v>
      </c>
      <c r="G530" s="118">
        <v>950</v>
      </c>
      <c r="H530" s="118">
        <v>400</v>
      </c>
      <c r="S530"/>
      <c r="T530"/>
      <c r="U530"/>
      <c r="V530"/>
      <c r="W530"/>
      <c r="X530"/>
      <c r="Y530" s="46"/>
      <c r="Z530" s="46"/>
      <c r="AC530" s="11"/>
      <c r="AD530" s="46"/>
      <c r="AE530" s="46"/>
      <c r="AF530" s="46"/>
      <c r="AG530" s="46"/>
    </row>
    <row r="531" spans="5:33" ht="13.5">
      <c r="E531" s="64"/>
      <c r="F531" s="115" t="s">
        <v>37</v>
      </c>
      <c r="G531" s="118">
        <v>850</v>
      </c>
      <c r="H531" s="118">
        <v>90</v>
      </c>
      <c r="S531"/>
      <c r="T531"/>
      <c r="U531"/>
      <c r="V531"/>
      <c r="W531"/>
      <c r="X531"/>
      <c r="Y531" s="46"/>
      <c r="Z531" s="46"/>
      <c r="AC531" s="11"/>
      <c r="AD531" s="46"/>
      <c r="AE531" s="46"/>
      <c r="AF531" s="46"/>
      <c r="AG531" s="46"/>
    </row>
    <row r="532" spans="5:33" ht="15" thickBot="1">
      <c r="E532" s="67"/>
      <c r="F532" s="116" t="s">
        <v>38</v>
      </c>
      <c r="G532" s="120">
        <v>500</v>
      </c>
      <c r="H532" s="120">
        <v>5</v>
      </c>
      <c r="S532"/>
      <c r="T532"/>
      <c r="U532"/>
      <c r="V532"/>
      <c r="W532"/>
      <c r="X532"/>
      <c r="Y532" s="46"/>
      <c r="Z532" s="46"/>
      <c r="AC532" s="11"/>
      <c r="AD532" s="46"/>
      <c r="AE532" s="46"/>
      <c r="AF532" s="46"/>
      <c r="AG532" s="46"/>
    </row>
    <row r="533" spans="4:33" ht="13.5">
      <c r="D533" s="113" t="s">
        <v>41</v>
      </c>
      <c r="S533"/>
      <c r="T533"/>
      <c r="U533"/>
      <c r="V533"/>
      <c r="W533"/>
      <c r="X533"/>
      <c r="Y533" s="46"/>
      <c r="Z533" s="46"/>
      <c r="AC533" s="11"/>
      <c r="AD533" s="46"/>
      <c r="AE533" s="46"/>
      <c r="AF533" s="46"/>
      <c r="AG533" s="46"/>
    </row>
    <row r="534" spans="19:33" ht="13.5">
      <c r="S534"/>
      <c r="T534"/>
      <c r="U534"/>
      <c r="V534"/>
      <c r="W534"/>
      <c r="X534"/>
      <c r="Y534" s="46"/>
      <c r="Z534" s="46"/>
      <c r="AC534" s="11"/>
      <c r="AD534" s="46"/>
      <c r="AE534" s="46"/>
      <c r="AF534" s="46"/>
      <c r="AG534" s="46"/>
    </row>
    <row r="535" spans="13:33" ht="13.5">
      <c r="M535"/>
      <c r="N535"/>
      <c r="O535"/>
      <c r="S535"/>
      <c r="T535"/>
      <c r="U535"/>
      <c r="V535"/>
      <c r="W535"/>
      <c r="X535"/>
      <c r="Y535" s="46"/>
      <c r="Z535" s="46"/>
      <c r="AC535" s="11"/>
      <c r="AD535" s="46"/>
      <c r="AE535" s="46"/>
      <c r="AF535" s="46"/>
      <c r="AG535" s="46"/>
    </row>
    <row r="536" spans="13:33" ht="13.5">
      <c r="M536"/>
      <c r="N536"/>
      <c r="O536"/>
      <c r="S536"/>
      <c r="T536"/>
      <c r="U536"/>
      <c r="V536"/>
      <c r="W536"/>
      <c r="X536"/>
      <c r="Y536" s="46"/>
      <c r="Z536" s="46"/>
      <c r="AC536" s="11"/>
      <c r="AD536" s="46"/>
      <c r="AE536" s="46"/>
      <c r="AF536" s="46"/>
      <c r="AG536" s="46"/>
    </row>
    <row r="537" spans="13:33" ht="13.5">
      <c r="M537"/>
      <c r="N537"/>
      <c r="O537"/>
      <c r="S537"/>
      <c r="T537"/>
      <c r="U537"/>
      <c r="V537"/>
      <c r="W537"/>
      <c r="X537"/>
      <c r="Y537" s="46"/>
      <c r="Z537" s="46"/>
      <c r="AC537" s="11"/>
      <c r="AD537" s="46"/>
      <c r="AE537" s="46"/>
      <c r="AF537" s="46"/>
      <c r="AG537" s="46"/>
    </row>
    <row r="538" spans="13:33" ht="13.5">
      <c r="M538"/>
      <c r="N538"/>
      <c r="O538"/>
      <c r="S538"/>
      <c r="T538"/>
      <c r="U538"/>
      <c r="V538"/>
      <c r="W538"/>
      <c r="X538"/>
      <c r="Y538" s="46"/>
      <c r="Z538" s="46"/>
      <c r="AC538" s="11"/>
      <c r="AD538" s="46"/>
      <c r="AE538" s="46"/>
      <c r="AF538" s="46"/>
      <c r="AG538" s="46"/>
    </row>
    <row r="539" spans="7:33" ht="16.5" customHeight="1">
      <c r="G539" s="3" t="s">
        <v>183</v>
      </c>
      <c r="K539"/>
      <c r="L539"/>
      <c r="M539"/>
      <c r="N539"/>
      <c r="O539"/>
      <c r="P539"/>
      <c r="S539"/>
      <c r="T539"/>
      <c r="U539"/>
      <c r="V539"/>
      <c r="W539"/>
      <c r="X539"/>
      <c r="Y539" s="46"/>
      <c r="Z539" s="46"/>
      <c r="AC539" s="11"/>
      <c r="AD539" s="46"/>
      <c r="AE539" s="46"/>
      <c r="AF539" s="46"/>
      <c r="AG539" s="46"/>
    </row>
    <row r="540" spans="11:33" ht="15.75">
      <c r="K540"/>
      <c r="L540"/>
      <c r="M540"/>
      <c r="N540"/>
      <c r="O540"/>
      <c r="P540"/>
      <c r="S540"/>
      <c r="T540"/>
      <c r="U540"/>
      <c r="V540"/>
      <c r="W540"/>
      <c r="X540"/>
      <c r="Y540" s="46"/>
      <c r="Z540" s="46"/>
      <c r="AC540" s="11"/>
      <c r="AD540" s="46"/>
      <c r="AE540" s="46"/>
      <c r="AF540" s="46"/>
      <c r="AG540" s="46"/>
    </row>
    <row r="541" spans="5:33" ht="15.75">
      <c r="E541"/>
      <c r="F541" s="26" t="s">
        <v>37</v>
      </c>
      <c r="G541" s="55">
        <v>9.44</v>
      </c>
      <c r="H541">
        <v>1</v>
      </c>
      <c r="I541">
        <v>1</v>
      </c>
      <c r="K541"/>
      <c r="L541"/>
      <c r="M541"/>
      <c r="N541"/>
      <c r="O541"/>
      <c r="P541"/>
      <c r="S541"/>
      <c r="T541"/>
      <c r="U541"/>
      <c r="V541"/>
      <c r="W541"/>
      <c r="X541"/>
      <c r="Y541" s="46"/>
      <c r="Z541" s="46"/>
      <c r="AC541" s="11"/>
      <c r="AD541" s="46"/>
      <c r="AE541" s="46"/>
      <c r="AF541" s="46"/>
      <c r="AG541" s="46"/>
    </row>
    <row r="542" spans="5:33" ht="15.75">
      <c r="E542"/>
      <c r="F542" s="26" t="s">
        <v>143</v>
      </c>
      <c r="G542" s="55">
        <v>5.56</v>
      </c>
      <c r="H542">
        <v>1</v>
      </c>
      <c r="I542">
        <v>2</v>
      </c>
      <c r="K542"/>
      <c r="L542"/>
      <c r="M542"/>
      <c r="N542"/>
      <c r="O542"/>
      <c r="P542"/>
      <c r="S542"/>
      <c r="T542"/>
      <c r="U542"/>
      <c r="V542"/>
      <c r="W542"/>
      <c r="X542"/>
      <c r="Y542" s="46"/>
      <c r="Z542" s="46"/>
      <c r="AC542" s="11"/>
      <c r="AD542" s="46"/>
      <c r="AE542" s="46"/>
      <c r="AF542" s="46"/>
      <c r="AG542" s="46"/>
    </row>
    <row r="543" spans="5:33" ht="15.75">
      <c r="E543"/>
      <c r="F543" s="26" t="s">
        <v>35</v>
      </c>
      <c r="G543" s="55">
        <v>5.56</v>
      </c>
      <c r="H543">
        <v>1</v>
      </c>
      <c r="I543">
        <v>3</v>
      </c>
      <c r="K543"/>
      <c r="L543"/>
      <c r="M543"/>
      <c r="N543"/>
      <c r="O543"/>
      <c r="P543"/>
      <c r="S543"/>
      <c r="T543"/>
      <c r="U543"/>
      <c r="V543"/>
      <c r="W543"/>
      <c r="X543"/>
      <c r="Y543" s="46"/>
      <c r="Z543" s="46"/>
      <c r="AC543" s="11"/>
      <c r="AD543" s="46"/>
      <c r="AE543" s="46"/>
      <c r="AF543" s="46"/>
      <c r="AG543" s="46"/>
    </row>
    <row r="544" spans="5:33" ht="15.75">
      <c r="E544"/>
      <c r="F544" s="26" t="s">
        <v>36</v>
      </c>
      <c r="G544" s="55">
        <v>2.38</v>
      </c>
      <c r="H544">
        <v>1</v>
      </c>
      <c r="I544">
        <v>4</v>
      </c>
      <c r="K544"/>
      <c r="L544"/>
      <c r="M544"/>
      <c r="N544"/>
      <c r="O544"/>
      <c r="P544"/>
      <c r="S544"/>
      <c r="T544"/>
      <c r="U544"/>
      <c r="V544"/>
      <c r="W544"/>
      <c r="X544"/>
      <c r="Y544" s="46"/>
      <c r="Z544" s="46"/>
      <c r="AC544" s="11"/>
      <c r="AD544" s="46"/>
      <c r="AE544" s="46"/>
      <c r="AF544" s="46"/>
      <c r="AG544" s="46"/>
    </row>
    <row r="545" spans="5:33" ht="15.75">
      <c r="E545"/>
      <c r="F545" s="26" t="s">
        <v>34</v>
      </c>
      <c r="G545" s="55">
        <v>1</v>
      </c>
      <c r="H545">
        <v>1</v>
      </c>
      <c r="I545">
        <v>5</v>
      </c>
      <c r="K545"/>
      <c r="L545"/>
      <c r="M545"/>
      <c r="N545"/>
      <c r="O545"/>
      <c r="P545"/>
      <c r="S545"/>
      <c r="T545"/>
      <c r="U545"/>
      <c r="V545"/>
      <c r="W545"/>
      <c r="X545"/>
      <c r="Y545" s="46"/>
      <c r="Z545" s="46"/>
      <c r="AC545" s="11"/>
      <c r="AD545" s="46"/>
      <c r="AE545" s="46"/>
      <c r="AF545" s="46"/>
      <c r="AG545" s="46"/>
    </row>
    <row r="546" spans="5:33" ht="15.75">
      <c r="E546"/>
      <c r="F546" s="26" t="s">
        <v>29</v>
      </c>
      <c r="G546" s="55">
        <v>0.9</v>
      </c>
      <c r="H546">
        <v>1</v>
      </c>
      <c r="I546">
        <v>6</v>
      </c>
      <c r="K546"/>
      <c r="L546"/>
      <c r="M546"/>
      <c r="N546"/>
      <c r="O546"/>
      <c r="P546"/>
      <c r="S546"/>
      <c r="T546"/>
      <c r="U546"/>
      <c r="V546"/>
      <c r="W546"/>
      <c r="X546"/>
      <c r="Y546" s="46"/>
      <c r="Z546" s="46"/>
      <c r="AC546" s="11"/>
      <c r="AD546" s="46"/>
      <c r="AE546" s="46"/>
      <c r="AF546" s="46"/>
      <c r="AG546" s="46"/>
    </row>
    <row r="547" spans="5:33" ht="15.75">
      <c r="E547"/>
      <c r="F547" s="26" t="s">
        <v>83</v>
      </c>
      <c r="G547" s="55">
        <v>0.8</v>
      </c>
      <c r="H547">
        <v>1</v>
      </c>
      <c r="I547">
        <v>7</v>
      </c>
      <c r="K547"/>
      <c r="L547"/>
      <c r="M547"/>
      <c r="N547"/>
      <c r="O547"/>
      <c r="P547"/>
      <c r="S547"/>
      <c r="T547"/>
      <c r="U547"/>
      <c r="V547"/>
      <c r="W547"/>
      <c r="X547"/>
      <c r="Y547" s="46"/>
      <c r="Z547" s="46"/>
      <c r="AC547" s="11"/>
      <c r="AD547" s="46"/>
      <c r="AE547" s="46"/>
      <c r="AF547" s="46"/>
      <c r="AG547" s="46"/>
    </row>
    <row r="548" spans="5:33" ht="15.75">
      <c r="E548"/>
      <c r="F548" s="26" t="s">
        <v>78</v>
      </c>
      <c r="G548" s="55">
        <v>0.75</v>
      </c>
      <c r="H548">
        <v>1</v>
      </c>
      <c r="I548">
        <v>8</v>
      </c>
      <c r="K548"/>
      <c r="L548"/>
      <c r="M548"/>
      <c r="N548"/>
      <c r="O548"/>
      <c r="P548"/>
      <c r="S548"/>
      <c r="T548"/>
      <c r="U548"/>
      <c r="V548"/>
      <c r="W548"/>
      <c r="X548"/>
      <c r="Y548" s="46"/>
      <c r="Z548" s="46"/>
      <c r="AC548" s="11"/>
      <c r="AD548" s="46"/>
      <c r="AE548" s="46"/>
      <c r="AF548" s="46"/>
      <c r="AG548" s="46"/>
    </row>
    <row r="549" spans="5:33" ht="15.75">
      <c r="E549"/>
      <c r="F549" s="26" t="s">
        <v>79</v>
      </c>
      <c r="G549" s="55">
        <v>0.36</v>
      </c>
      <c r="H549">
        <v>1</v>
      </c>
      <c r="I549">
        <v>9</v>
      </c>
      <c r="K549"/>
      <c r="L549"/>
      <c r="M549"/>
      <c r="N549"/>
      <c r="O549"/>
      <c r="P549"/>
      <c r="S549"/>
      <c r="T549"/>
      <c r="U549"/>
      <c r="V549"/>
      <c r="W549"/>
      <c r="X549"/>
      <c r="Y549" s="46"/>
      <c r="Z549" s="46"/>
      <c r="AC549" s="11"/>
      <c r="AD549" s="46"/>
      <c r="AE549" s="46"/>
      <c r="AF549" s="46"/>
      <c r="AG549" s="46"/>
    </row>
    <row r="550" spans="5:33" ht="15.75">
      <c r="E550"/>
      <c r="F550" s="26" t="s">
        <v>84</v>
      </c>
      <c r="G550" s="55">
        <v>0.25</v>
      </c>
      <c r="H550">
        <v>1</v>
      </c>
      <c r="I550">
        <v>10</v>
      </c>
      <c r="K550"/>
      <c r="L550"/>
      <c r="M550"/>
      <c r="N550"/>
      <c r="O550"/>
      <c r="P550"/>
      <c r="S550"/>
      <c r="T550"/>
      <c r="U550"/>
      <c r="V550"/>
      <c r="W550"/>
      <c r="X550"/>
      <c r="Y550" s="46"/>
      <c r="Z550" s="46"/>
      <c r="AC550" s="11"/>
      <c r="AD550" s="46"/>
      <c r="AE550" s="46"/>
      <c r="AF550" s="46"/>
      <c r="AG550" s="46"/>
    </row>
    <row r="551" spans="5:33" ht="15.75">
      <c r="E551"/>
      <c r="F551" s="26" t="s">
        <v>82</v>
      </c>
      <c r="G551" s="55">
        <v>0.25</v>
      </c>
      <c r="H551">
        <v>1</v>
      </c>
      <c r="I551">
        <v>11</v>
      </c>
      <c r="K551"/>
      <c r="L551"/>
      <c r="M551"/>
      <c r="N551"/>
      <c r="O551"/>
      <c r="P551"/>
      <c r="S551"/>
      <c r="T551"/>
      <c r="U551"/>
      <c r="V551"/>
      <c r="W551"/>
      <c r="X551"/>
      <c r="Y551" s="46"/>
      <c r="Z551" s="46"/>
      <c r="AC551" s="11"/>
      <c r="AD551" s="46"/>
      <c r="AE551" s="46"/>
      <c r="AF551" s="46"/>
      <c r="AG551" s="46"/>
    </row>
    <row r="552" spans="5:33" ht="15.75">
      <c r="E552"/>
      <c r="F552" s="26" t="s">
        <v>238</v>
      </c>
      <c r="G552" s="55">
        <v>0.16</v>
      </c>
      <c r="H552">
        <v>1</v>
      </c>
      <c r="I552">
        <v>12</v>
      </c>
      <c r="K552"/>
      <c r="L552"/>
      <c r="M552"/>
      <c r="N552"/>
      <c r="O552"/>
      <c r="P552"/>
      <c r="S552"/>
      <c r="T552"/>
      <c r="U552"/>
      <c r="V552"/>
      <c r="W552"/>
      <c r="X552"/>
      <c r="Y552" s="46"/>
      <c r="Z552" s="46"/>
      <c r="AC552" s="11"/>
      <c r="AD552" s="46"/>
      <c r="AE552" s="46"/>
      <c r="AF552" s="46"/>
      <c r="AG552" s="46"/>
    </row>
    <row r="553" spans="5:33" ht="15.75">
      <c r="E553"/>
      <c r="F553" s="26" t="s">
        <v>80</v>
      </c>
      <c r="G553" s="55">
        <v>0.13</v>
      </c>
      <c r="H553">
        <v>1</v>
      </c>
      <c r="I553">
        <v>13</v>
      </c>
      <c r="K553"/>
      <c r="L553"/>
      <c r="M553"/>
      <c r="N553"/>
      <c r="O553"/>
      <c r="P553"/>
      <c r="S553"/>
      <c r="T553"/>
      <c r="U553"/>
      <c r="V553"/>
      <c r="W553"/>
      <c r="X553"/>
      <c r="Y553" s="46"/>
      <c r="Z553" s="46"/>
      <c r="AC553" s="11"/>
      <c r="AD553" s="46"/>
      <c r="AE553" s="46"/>
      <c r="AF553" s="46"/>
      <c r="AG553" s="46"/>
    </row>
    <row r="554" spans="5:33" ht="15.75">
      <c r="E554"/>
      <c r="F554" s="26" t="s">
        <v>239</v>
      </c>
      <c r="G554" s="55">
        <v>0.08</v>
      </c>
      <c r="H554">
        <v>1</v>
      </c>
      <c r="I554">
        <v>14</v>
      </c>
      <c r="K554"/>
      <c r="L554"/>
      <c r="M554"/>
      <c r="N554"/>
      <c r="O554"/>
      <c r="P554"/>
      <c r="S554"/>
      <c r="T554"/>
      <c r="U554"/>
      <c r="V554"/>
      <c r="W554"/>
      <c r="X554"/>
      <c r="Y554" s="46"/>
      <c r="Z554" s="46"/>
      <c r="AC554" s="11"/>
      <c r="AD554" s="46"/>
      <c r="AE554" s="46"/>
      <c r="AF554" s="46"/>
      <c r="AG554" s="46"/>
    </row>
    <row r="555" spans="5:33" ht="15.75">
      <c r="E555"/>
      <c r="F555" s="26" t="s">
        <v>81</v>
      </c>
      <c r="G555" s="55">
        <v>0.07</v>
      </c>
      <c r="H555">
        <v>1</v>
      </c>
      <c r="I555">
        <v>15</v>
      </c>
      <c r="K555"/>
      <c r="L555"/>
      <c r="M555"/>
      <c r="N555"/>
      <c r="O555"/>
      <c r="P555"/>
      <c r="S555"/>
      <c r="T555"/>
      <c r="U555"/>
      <c r="V555"/>
      <c r="W555"/>
      <c r="X555"/>
      <c r="Y555" s="46"/>
      <c r="Z555" s="46"/>
      <c r="AC555" s="11"/>
      <c r="AD555" s="46"/>
      <c r="AE555" s="46"/>
      <c r="AF555" s="46"/>
      <c r="AG555" s="46"/>
    </row>
    <row r="556" spans="5:33" ht="15.75">
      <c r="E556"/>
      <c r="F556" s="26" t="s">
        <v>30</v>
      </c>
      <c r="G556" s="55">
        <v>0.06</v>
      </c>
      <c r="H556">
        <v>1</v>
      </c>
      <c r="I556">
        <v>16</v>
      </c>
      <c r="J556"/>
      <c r="K556"/>
      <c r="L556"/>
      <c r="M556"/>
      <c r="N556"/>
      <c r="O556"/>
      <c r="P556"/>
      <c r="S556"/>
      <c r="T556"/>
      <c r="U556"/>
      <c r="V556"/>
      <c r="W556"/>
      <c r="X556"/>
      <c r="Y556" s="46"/>
      <c r="Z556" s="46"/>
      <c r="AC556" s="11"/>
      <c r="AD556" s="46"/>
      <c r="AE556" s="46"/>
      <c r="AF556" s="46"/>
      <c r="AG556" s="46"/>
    </row>
    <row r="557" spans="5:33" ht="15.75">
      <c r="E557"/>
      <c r="F557"/>
      <c r="G557"/>
      <c r="H557"/>
      <c r="I557">
        <v>17</v>
      </c>
      <c r="J557"/>
      <c r="K557"/>
      <c r="L557"/>
      <c r="M557"/>
      <c r="N557"/>
      <c r="O557"/>
      <c r="P557"/>
      <c r="S557"/>
      <c r="T557"/>
      <c r="U557"/>
      <c r="V557"/>
      <c r="W557"/>
      <c r="X557"/>
      <c r="Y557" s="46"/>
      <c r="Z557" s="46"/>
      <c r="AC557" s="11"/>
      <c r="AD557" s="46"/>
      <c r="AE557" s="46"/>
      <c r="AF557" s="46"/>
      <c r="AG557" s="46"/>
    </row>
    <row r="558" spans="6:33" ht="15.75">
      <c r="F558"/>
      <c r="G558"/>
      <c r="H558"/>
      <c r="I558"/>
      <c r="J558"/>
      <c r="K558"/>
      <c r="L558"/>
      <c r="M558"/>
      <c r="N558"/>
      <c r="O558"/>
      <c r="P558"/>
      <c r="S558"/>
      <c r="T558"/>
      <c r="U558"/>
      <c r="V558"/>
      <c r="W558"/>
      <c r="X558"/>
      <c r="Y558" s="46"/>
      <c r="Z558" s="46"/>
      <c r="AC558" s="11"/>
      <c r="AD558" s="46"/>
      <c r="AE558" s="46"/>
      <c r="AF558" s="46"/>
      <c r="AG558" s="46"/>
    </row>
    <row r="559" spans="6:33" ht="15.75">
      <c r="F559"/>
      <c r="G559"/>
      <c r="H559"/>
      <c r="I559"/>
      <c r="J559"/>
      <c r="K559"/>
      <c r="L559"/>
      <c r="M559"/>
      <c r="N559"/>
      <c r="O559"/>
      <c r="P559"/>
      <c r="S559"/>
      <c r="T559"/>
      <c r="U559"/>
      <c r="V559"/>
      <c r="W559"/>
      <c r="X559"/>
      <c r="Y559" s="46"/>
      <c r="Z559" s="46"/>
      <c r="AC559" s="11"/>
      <c r="AD559" s="46"/>
      <c r="AE559" s="46"/>
      <c r="AF559" s="46"/>
      <c r="AG559" s="46"/>
    </row>
    <row r="560" spans="6:33" ht="15.75">
      <c r="F560"/>
      <c r="G560"/>
      <c r="H560"/>
      <c r="I560"/>
      <c r="J560"/>
      <c r="K560"/>
      <c r="L560"/>
      <c r="M560"/>
      <c r="N560"/>
      <c r="O560"/>
      <c r="P560"/>
      <c r="S560"/>
      <c r="T560"/>
      <c r="U560"/>
      <c r="V560"/>
      <c r="W560"/>
      <c r="X560"/>
      <c r="Y560" s="46"/>
      <c r="Z560" s="46"/>
      <c r="AC560" s="11"/>
      <c r="AD560" s="46"/>
      <c r="AE560" s="46"/>
      <c r="AF560" s="46"/>
      <c r="AG560" s="46"/>
    </row>
    <row r="561" spans="6:33" ht="15.75">
      <c r="F561"/>
      <c r="G561"/>
      <c r="H561"/>
      <c r="I561"/>
      <c r="J561"/>
      <c r="K561"/>
      <c r="L561"/>
      <c r="M561"/>
      <c r="N561"/>
      <c r="O561"/>
      <c r="P561"/>
      <c r="S561"/>
      <c r="T561"/>
      <c r="U561"/>
      <c r="V561"/>
      <c r="W561"/>
      <c r="X561"/>
      <c r="Y561" s="46"/>
      <c r="Z561" s="46"/>
      <c r="AC561" s="11"/>
      <c r="AD561" s="46"/>
      <c r="AE561" s="46"/>
      <c r="AF561" s="46"/>
      <c r="AG561" s="46"/>
    </row>
    <row r="562" spans="6:33" ht="15.75">
      <c r="F562"/>
      <c r="G562"/>
      <c r="H562"/>
      <c r="I562"/>
      <c r="J562"/>
      <c r="K562"/>
      <c r="L562"/>
      <c r="M562"/>
      <c r="N562"/>
      <c r="O562"/>
      <c r="P562"/>
      <c r="S562"/>
      <c r="T562"/>
      <c r="U562"/>
      <c r="V562"/>
      <c r="W562"/>
      <c r="X562"/>
      <c r="Y562" s="46"/>
      <c r="Z562" s="46"/>
      <c r="AC562" s="11"/>
      <c r="AD562" s="46"/>
      <c r="AE562" s="46"/>
      <c r="AF562" s="46"/>
      <c r="AG562" s="46"/>
    </row>
    <row r="563" spans="6:33" ht="15.75">
      <c r="F563"/>
      <c r="G563"/>
      <c r="H563"/>
      <c r="I563"/>
      <c r="J563"/>
      <c r="K563"/>
      <c r="L563"/>
      <c r="P563"/>
      <c r="S563"/>
      <c r="T563"/>
      <c r="U563"/>
      <c r="V563"/>
      <c r="W563"/>
      <c r="X563"/>
      <c r="Y563" s="46"/>
      <c r="Z563" s="46"/>
      <c r="AC563" s="11"/>
      <c r="AD563" s="46"/>
      <c r="AE563" s="46"/>
      <c r="AF563" s="46"/>
      <c r="AG563" s="46"/>
    </row>
    <row r="564" spans="6:33" ht="15.75">
      <c r="F564"/>
      <c r="G564"/>
      <c r="H564"/>
      <c r="I564"/>
      <c r="J564"/>
      <c r="K564"/>
      <c r="L564"/>
      <c r="P564"/>
      <c r="S564"/>
      <c r="T564"/>
      <c r="U564"/>
      <c r="V564"/>
      <c r="W564"/>
      <c r="X564"/>
      <c r="Y564" s="46"/>
      <c r="Z564" s="46"/>
      <c r="AC564" s="11"/>
      <c r="AD564" s="46"/>
      <c r="AE564" s="46"/>
      <c r="AF564" s="46"/>
      <c r="AG564" s="46"/>
    </row>
    <row r="565" spans="6:33" ht="15.75">
      <c r="F565"/>
      <c r="G565"/>
      <c r="H565"/>
      <c r="I565"/>
      <c r="J565"/>
      <c r="K565"/>
      <c r="L565"/>
      <c r="P565"/>
      <c r="S565"/>
      <c r="T565"/>
      <c r="U565"/>
      <c r="V565"/>
      <c r="W565"/>
      <c r="X565"/>
      <c r="Y565" s="46"/>
      <c r="Z565" s="46"/>
      <c r="AC565" s="11"/>
      <c r="AD565" s="46"/>
      <c r="AE565" s="46"/>
      <c r="AF565" s="46"/>
      <c r="AG565" s="46"/>
    </row>
    <row r="566" spans="6:33" ht="15.75">
      <c r="F566"/>
      <c r="G566"/>
      <c r="H566"/>
      <c r="I566"/>
      <c r="J566"/>
      <c r="K566"/>
      <c r="L566"/>
      <c r="P566"/>
      <c r="S566"/>
      <c r="T566"/>
      <c r="U566"/>
      <c r="V566"/>
      <c r="W566"/>
      <c r="X566"/>
      <c r="Y566" s="46"/>
      <c r="Z566" s="46"/>
      <c r="AC566" s="11"/>
      <c r="AD566" s="46"/>
      <c r="AE566" s="46"/>
      <c r="AF566" s="46"/>
      <c r="AG566" s="46"/>
    </row>
    <row r="567" spans="6:33" ht="15.75">
      <c r="F567"/>
      <c r="G567"/>
      <c r="H567"/>
      <c r="I567"/>
      <c r="J567"/>
      <c r="K567"/>
      <c r="L567"/>
      <c r="S567"/>
      <c r="T567"/>
      <c r="U567"/>
      <c r="V567"/>
      <c r="W567"/>
      <c r="X567"/>
      <c r="Y567" s="46"/>
      <c r="Z567" s="46"/>
      <c r="AC567" s="11"/>
      <c r="AD567" s="46"/>
      <c r="AE567" s="46"/>
      <c r="AF567" s="46"/>
      <c r="AG567" s="46"/>
    </row>
    <row r="568" spans="19:33" ht="15.75">
      <c r="S568"/>
      <c r="T568"/>
      <c r="U568"/>
      <c r="V568"/>
      <c r="W568"/>
      <c r="X568"/>
      <c r="Y568" s="46"/>
      <c r="Z568" s="46"/>
      <c r="AC568" s="11"/>
      <c r="AD568" s="46"/>
      <c r="AE568" s="46"/>
      <c r="AF568" s="46"/>
      <c r="AG568" s="46"/>
    </row>
    <row r="569" spans="19:33" ht="15.75">
      <c r="S569"/>
      <c r="T569"/>
      <c r="U569"/>
      <c r="V569"/>
      <c r="W569"/>
      <c r="X569"/>
      <c r="Y569" s="46"/>
      <c r="Z569" s="46"/>
      <c r="AC569" s="11"/>
      <c r="AD569" s="46"/>
      <c r="AE569" s="46"/>
      <c r="AF569" s="46"/>
      <c r="AG569" s="46"/>
    </row>
    <row r="570" spans="19:33" ht="13.5">
      <c r="S570"/>
      <c r="T570"/>
      <c r="U570"/>
      <c r="V570"/>
      <c r="W570"/>
      <c r="X570"/>
      <c r="Y570" s="46"/>
      <c r="Z570" s="46"/>
      <c r="AC570" s="11"/>
      <c r="AD570" s="46"/>
      <c r="AE570" s="46"/>
      <c r="AF570" s="46"/>
      <c r="AG570" s="46"/>
    </row>
    <row r="571" spans="19:33" ht="13.5">
      <c r="S571"/>
      <c r="T571"/>
      <c r="U571"/>
      <c r="V571"/>
      <c r="W571"/>
      <c r="X571"/>
      <c r="Y571" s="46"/>
      <c r="Z571" s="46"/>
      <c r="AC571" s="11"/>
      <c r="AD571" s="46"/>
      <c r="AE571" s="46"/>
      <c r="AF571" s="46"/>
      <c r="AG571" s="46"/>
    </row>
    <row r="572" spans="19:33" ht="13.5">
      <c r="S572"/>
      <c r="T572"/>
      <c r="U572"/>
      <c r="V572"/>
      <c r="W572"/>
      <c r="X572"/>
      <c r="Y572" s="46"/>
      <c r="Z572" s="46"/>
      <c r="AC572" s="11"/>
      <c r="AD572" s="46"/>
      <c r="AE572" s="46"/>
      <c r="AF572" s="46"/>
      <c r="AG572" s="46"/>
    </row>
    <row r="573" spans="19:33" ht="13.5">
      <c r="S573"/>
      <c r="T573"/>
      <c r="U573"/>
      <c r="V573"/>
      <c r="W573"/>
      <c r="X573"/>
      <c r="Y573" s="46"/>
      <c r="Z573" s="46"/>
      <c r="AC573" s="11"/>
      <c r="AD573" s="46"/>
      <c r="AE573" s="46"/>
      <c r="AF573" s="46"/>
      <c r="AG573" s="46"/>
    </row>
    <row r="574" spans="19:33" ht="13.5">
      <c r="S574"/>
      <c r="T574"/>
      <c r="U574"/>
      <c r="V574"/>
      <c r="W574"/>
      <c r="X574"/>
      <c r="Y574" s="46"/>
      <c r="Z574" s="46"/>
      <c r="AC574" s="11"/>
      <c r="AD574" s="46"/>
      <c r="AE574" s="46"/>
      <c r="AF574" s="46"/>
      <c r="AG574" s="46"/>
    </row>
    <row r="575" spans="19:33" ht="13.5">
      <c r="S575"/>
      <c r="T575"/>
      <c r="U575"/>
      <c r="V575"/>
      <c r="W575"/>
      <c r="X575"/>
      <c r="Y575" s="46"/>
      <c r="Z575" s="46"/>
      <c r="AC575" s="11"/>
      <c r="AD575" s="46"/>
      <c r="AE575" s="46"/>
      <c r="AF575" s="46"/>
      <c r="AG575" s="46"/>
    </row>
    <row r="576" spans="19:33" ht="13.5">
      <c r="S576"/>
      <c r="T576"/>
      <c r="U576"/>
      <c r="V576"/>
      <c r="W576"/>
      <c r="X576"/>
      <c r="Y576" s="46"/>
      <c r="Z576" s="46"/>
      <c r="AC576" s="11"/>
      <c r="AD576" s="46"/>
      <c r="AE576" s="46"/>
      <c r="AF576" s="46"/>
      <c r="AG576" s="46"/>
    </row>
    <row r="577" spans="19:33" ht="13.5">
      <c r="S577"/>
      <c r="T577"/>
      <c r="U577"/>
      <c r="V577"/>
      <c r="W577"/>
      <c r="X577"/>
      <c r="Y577" s="46"/>
      <c r="Z577" s="46"/>
      <c r="AC577" s="11"/>
      <c r="AD577" s="46"/>
      <c r="AE577" s="46"/>
      <c r="AF577" s="46"/>
      <c r="AG577" s="46"/>
    </row>
    <row r="578" spans="19:33" ht="13.5">
      <c r="S578"/>
      <c r="T578"/>
      <c r="U578"/>
      <c r="V578"/>
      <c r="W578"/>
      <c r="X578"/>
      <c r="Y578" s="46"/>
      <c r="Z578" s="46"/>
      <c r="AC578" s="11"/>
      <c r="AD578" s="46"/>
      <c r="AE578" s="46"/>
      <c r="AF578" s="46"/>
      <c r="AG578" s="46"/>
    </row>
    <row r="579" spans="19:33" ht="13.5">
      <c r="S579"/>
      <c r="T579"/>
      <c r="U579"/>
      <c r="V579"/>
      <c r="W579"/>
      <c r="X579"/>
      <c r="Y579" s="46"/>
      <c r="Z579" s="46"/>
      <c r="AC579" s="11"/>
      <c r="AD579" s="46"/>
      <c r="AE579" s="46"/>
      <c r="AF579" s="46"/>
      <c r="AG579" s="46"/>
    </row>
    <row r="580" spans="19:33" ht="13.5">
      <c r="S580"/>
      <c r="T580"/>
      <c r="U580"/>
      <c r="V580"/>
      <c r="W580"/>
      <c r="X580"/>
      <c r="Y580" s="46"/>
      <c r="Z580" s="46"/>
      <c r="AC580" s="11"/>
      <c r="AD580" s="46"/>
      <c r="AE580" s="46"/>
      <c r="AF580" s="46"/>
      <c r="AG580" s="46"/>
    </row>
    <row r="581" spans="19:33" ht="13.5">
      <c r="S581"/>
      <c r="T581"/>
      <c r="U581"/>
      <c r="V581"/>
      <c r="W581"/>
      <c r="X581"/>
      <c r="Y581" s="46"/>
      <c r="Z581" s="46"/>
      <c r="AC581" s="11"/>
      <c r="AD581" s="46"/>
      <c r="AE581" s="46"/>
      <c r="AF581" s="46"/>
      <c r="AG581" s="46"/>
    </row>
    <row r="582" spans="19:33" ht="13.5">
      <c r="S582"/>
      <c r="T582"/>
      <c r="U582"/>
      <c r="V582"/>
      <c r="W582"/>
      <c r="X582"/>
      <c r="Y582" s="46"/>
      <c r="Z582" s="46"/>
      <c r="AC582" s="11"/>
      <c r="AD582" s="46"/>
      <c r="AE582" s="46"/>
      <c r="AF582" s="46"/>
      <c r="AG582" s="46"/>
    </row>
    <row r="583" spans="19:33" ht="13.5">
      <c r="S583"/>
      <c r="T583"/>
      <c r="U583"/>
      <c r="V583"/>
      <c r="W583"/>
      <c r="X583"/>
      <c r="Y583" s="46"/>
      <c r="Z583" s="46"/>
      <c r="AC583" s="11"/>
      <c r="AD583" s="46"/>
      <c r="AE583" s="46"/>
      <c r="AF583" s="46"/>
      <c r="AG583" s="46"/>
    </row>
    <row r="584" spans="19:33" ht="13.5">
      <c r="S584"/>
      <c r="T584"/>
      <c r="U584"/>
      <c r="V584"/>
      <c r="W584"/>
      <c r="X584"/>
      <c r="Y584" s="46"/>
      <c r="Z584" s="46"/>
      <c r="AC584" s="11"/>
      <c r="AD584" s="46"/>
      <c r="AE584" s="46"/>
      <c r="AF584" s="46"/>
      <c r="AG584" s="46"/>
    </row>
    <row r="585" spans="19:33" ht="13.5">
      <c r="S585"/>
      <c r="T585"/>
      <c r="U585"/>
      <c r="V585"/>
      <c r="W585"/>
      <c r="X585"/>
      <c r="Y585" s="46"/>
      <c r="Z585" s="46"/>
      <c r="AC585" s="11"/>
      <c r="AD585" s="46"/>
      <c r="AE585" s="46"/>
      <c r="AF585" s="46"/>
      <c r="AG585" s="46"/>
    </row>
    <row r="586" spans="19:33" ht="13.5">
      <c r="S586"/>
      <c r="T586"/>
      <c r="U586"/>
      <c r="V586"/>
      <c r="W586"/>
      <c r="X586"/>
      <c r="Y586" s="46"/>
      <c r="Z586" s="46"/>
      <c r="AC586" s="11"/>
      <c r="AD586" s="46"/>
      <c r="AE586" s="46"/>
      <c r="AF586" s="46"/>
      <c r="AG586" s="46"/>
    </row>
    <row r="587" spans="19:33" ht="13.5">
      <c r="S587"/>
      <c r="T587"/>
      <c r="U587"/>
      <c r="V587"/>
      <c r="W587"/>
      <c r="X587"/>
      <c r="Y587" s="46"/>
      <c r="Z587" s="46"/>
      <c r="AC587" s="11"/>
      <c r="AD587" s="46"/>
      <c r="AE587" s="46"/>
      <c r="AF587" s="46"/>
      <c r="AG587" s="46"/>
    </row>
    <row r="588" spans="19:33" ht="13.5">
      <c r="S588"/>
      <c r="T588"/>
      <c r="U588"/>
      <c r="V588"/>
      <c r="W588"/>
      <c r="X588"/>
      <c r="Y588" s="46"/>
      <c r="Z588" s="46"/>
      <c r="AC588" s="11"/>
      <c r="AD588" s="46"/>
      <c r="AE588" s="46"/>
      <c r="AF588" s="46"/>
      <c r="AG588" s="46"/>
    </row>
    <row r="589" spans="19:33" ht="13.5">
      <c r="S589"/>
      <c r="T589"/>
      <c r="U589"/>
      <c r="V589"/>
      <c r="W589"/>
      <c r="X589"/>
      <c r="Y589" s="46"/>
      <c r="Z589" s="46"/>
      <c r="AC589" s="11"/>
      <c r="AD589" s="46"/>
      <c r="AE589" s="46"/>
      <c r="AF589" s="46"/>
      <c r="AG589" s="46"/>
    </row>
    <row r="590" spans="19:33" ht="13.5">
      <c r="S590"/>
      <c r="T590"/>
      <c r="U590"/>
      <c r="V590"/>
      <c r="W590"/>
      <c r="X590"/>
      <c r="Y590" s="46"/>
      <c r="Z590" s="46"/>
      <c r="AC590" s="11"/>
      <c r="AD590" s="46"/>
      <c r="AE590" s="46"/>
      <c r="AF590" s="46"/>
      <c r="AG590" s="46"/>
    </row>
    <row r="591" spans="19:33" ht="13.5">
      <c r="S591"/>
      <c r="T591"/>
      <c r="U591"/>
      <c r="V591"/>
      <c r="W591"/>
      <c r="X591"/>
      <c r="Y591" s="46"/>
      <c r="Z591" s="46"/>
      <c r="AC591" s="11"/>
      <c r="AD591" s="46"/>
      <c r="AE591" s="46"/>
      <c r="AF591" s="46"/>
      <c r="AG591" s="46"/>
    </row>
    <row r="592" spans="19:33" ht="13.5">
      <c r="S592"/>
      <c r="T592"/>
      <c r="U592"/>
      <c r="V592"/>
      <c r="W592"/>
      <c r="X592"/>
      <c r="Y592" s="46"/>
      <c r="Z592" s="46"/>
      <c r="AC592" s="11"/>
      <c r="AD592" s="46"/>
      <c r="AE592" s="46"/>
      <c r="AF592" s="46"/>
      <c r="AG592" s="46"/>
    </row>
    <row r="593" spans="19:33" ht="13.5">
      <c r="S593"/>
      <c r="T593"/>
      <c r="U593"/>
      <c r="V593"/>
      <c r="W593"/>
      <c r="X593"/>
      <c r="Y593" s="46"/>
      <c r="Z593" s="46"/>
      <c r="AC593" s="11"/>
      <c r="AD593" s="46"/>
      <c r="AE593" s="46"/>
      <c r="AF593" s="46"/>
      <c r="AG593" s="46"/>
    </row>
    <row r="594" spans="19:33" ht="13.5">
      <c r="S594"/>
      <c r="T594"/>
      <c r="U594"/>
      <c r="V594"/>
      <c r="W594"/>
      <c r="X594"/>
      <c r="Y594" s="46"/>
      <c r="Z594" s="46"/>
      <c r="AC594" s="11"/>
      <c r="AD594" s="46"/>
      <c r="AE594" s="46"/>
      <c r="AF594" s="46"/>
      <c r="AG594" s="46"/>
    </row>
    <row r="595" spans="19:33" ht="13.5">
      <c r="S595"/>
      <c r="T595"/>
      <c r="U595"/>
      <c r="V595"/>
      <c r="W595"/>
      <c r="X595"/>
      <c r="Y595" s="46"/>
      <c r="Z595" s="46"/>
      <c r="AC595" s="11"/>
      <c r="AD595" s="46"/>
      <c r="AE595" s="46"/>
      <c r="AF595" s="46"/>
      <c r="AG595" s="46"/>
    </row>
    <row r="596" spans="5:33" ht="13.5">
      <c r="E596" s="65"/>
      <c r="F596" s="65"/>
      <c r="G596" s="65"/>
      <c r="H596" s="65"/>
      <c r="I596" s="65"/>
      <c r="J596" s="65"/>
      <c r="S596"/>
      <c r="T596"/>
      <c r="U596"/>
      <c r="V596"/>
      <c r="W596"/>
      <c r="X596"/>
      <c r="Y596" s="46"/>
      <c r="Z596" s="46"/>
      <c r="AC596" s="11"/>
      <c r="AD596" s="46"/>
      <c r="AE596" s="46"/>
      <c r="AF596" s="46"/>
      <c r="AG596" s="46"/>
    </row>
    <row r="597" spans="1:33" ht="0.75" customHeight="1">
      <c r="A597"/>
      <c r="B597"/>
      <c r="E597" s="65"/>
      <c r="F597" s="65"/>
      <c r="G597" s="65"/>
      <c r="H597" s="128" t="s">
        <v>166</v>
      </c>
      <c r="I597" s="128" t="s">
        <v>166</v>
      </c>
      <c r="J597" s="129" t="s">
        <v>167</v>
      </c>
      <c r="S597"/>
      <c r="T597"/>
      <c r="U597"/>
      <c r="V597"/>
      <c r="W597"/>
      <c r="X597"/>
      <c r="Y597" s="46"/>
      <c r="Z597" s="46"/>
      <c r="AC597" s="11"/>
      <c r="AD597" s="46"/>
      <c r="AE597" s="46"/>
      <c r="AF597" s="46"/>
      <c r="AG597" s="46"/>
    </row>
    <row r="598" spans="1:33" ht="0.75" customHeight="1">
      <c r="A598"/>
      <c r="B598"/>
      <c r="E598" s="65"/>
      <c r="F598" s="128" t="s">
        <v>270</v>
      </c>
      <c r="G598" s="128" t="s">
        <v>271</v>
      </c>
      <c r="H598" s="130" t="s">
        <v>272</v>
      </c>
      <c r="I598" s="130" t="s">
        <v>273</v>
      </c>
      <c r="J598" s="131">
        <v>1996</v>
      </c>
      <c r="S598"/>
      <c r="T598"/>
      <c r="U598"/>
      <c r="V598"/>
      <c r="W598"/>
      <c r="X598"/>
      <c r="Y598" s="46"/>
      <c r="Z598" s="46"/>
      <c r="AC598" s="11"/>
      <c r="AD598" s="46"/>
      <c r="AE598" s="46"/>
      <c r="AF598" s="46"/>
      <c r="AG598" s="46"/>
    </row>
    <row r="599" spans="1:33" ht="0.75" customHeight="1">
      <c r="A599"/>
      <c r="B599"/>
      <c r="C599" s="1">
        <v>1</v>
      </c>
      <c r="D599" s="10"/>
      <c r="E599" s="132" t="s">
        <v>275</v>
      </c>
      <c r="F599" s="126">
        <v>13936632</v>
      </c>
      <c r="G599" s="126">
        <v>19950</v>
      </c>
      <c r="H599" s="127">
        <v>85.5</v>
      </c>
      <c r="I599" s="127">
        <v>81.5</v>
      </c>
      <c r="J599" s="129">
        <f aca="true" t="shared" si="2" ref="J599:J607">F599*H599</f>
        <v>1191582036</v>
      </c>
      <c r="S599"/>
      <c r="T599"/>
      <c r="U599"/>
      <c r="V599"/>
      <c r="W599"/>
      <c r="X599"/>
      <c r="Y599" s="46"/>
      <c r="Z599" s="46"/>
      <c r="AC599" s="11"/>
      <c r="AD599" s="46"/>
      <c r="AE599" s="46"/>
      <c r="AF599" s="46"/>
      <c r="AG599" s="46"/>
    </row>
    <row r="600" spans="1:33" ht="0.75" customHeight="1">
      <c r="A600"/>
      <c r="B600"/>
      <c r="C600" s="1">
        <v>2</v>
      </c>
      <c r="D600" s="10"/>
      <c r="E600" s="132" t="s">
        <v>277</v>
      </c>
      <c r="F600" s="126">
        <v>619087</v>
      </c>
      <c r="G600" s="126">
        <v>4480</v>
      </c>
      <c r="H600" s="127">
        <v>64.75</v>
      </c>
      <c r="I600" s="127">
        <v>56.5</v>
      </c>
      <c r="J600" s="129">
        <f t="shared" si="2"/>
        <v>40085883.25</v>
      </c>
      <c r="S600"/>
      <c r="T600"/>
      <c r="U600"/>
      <c r="V600"/>
      <c r="W600"/>
      <c r="X600"/>
      <c r="Y600" s="46"/>
      <c r="Z600" s="46"/>
      <c r="AC600" s="11"/>
      <c r="AD600" s="46"/>
      <c r="AE600" s="46"/>
      <c r="AF600" s="46"/>
      <c r="AG600" s="46"/>
    </row>
    <row r="601" spans="1:33" ht="0.75" customHeight="1">
      <c r="A601"/>
      <c r="B601"/>
      <c r="C601" s="1">
        <v>3</v>
      </c>
      <c r="D601" s="10"/>
      <c r="E601" s="132" t="s">
        <v>197</v>
      </c>
      <c r="F601" s="126">
        <v>1061724</v>
      </c>
      <c r="G601" s="126">
        <v>5320</v>
      </c>
      <c r="H601" s="127">
        <v>68.5</v>
      </c>
      <c r="I601" s="127">
        <v>55.5</v>
      </c>
      <c r="J601" s="129">
        <f t="shared" si="2"/>
        <v>72728094</v>
      </c>
      <c r="S601"/>
      <c r="T601"/>
      <c r="U601"/>
      <c r="V601"/>
      <c r="W601"/>
      <c r="X601"/>
      <c r="Y601" s="46"/>
      <c r="Z601" s="46"/>
      <c r="AC601" s="11"/>
      <c r="AD601" s="46"/>
      <c r="AE601" s="46"/>
      <c r="AF601" s="46"/>
      <c r="AG601" s="46"/>
    </row>
    <row r="602" spans="1:33" ht="0.75" customHeight="1">
      <c r="A602"/>
      <c r="B602"/>
      <c r="C602" s="1">
        <v>4</v>
      </c>
      <c r="D602" s="10"/>
      <c r="E602" s="132" t="s">
        <v>199</v>
      </c>
      <c r="F602" s="126">
        <v>624835</v>
      </c>
      <c r="G602" s="126">
        <v>2230</v>
      </c>
      <c r="H602" s="127">
        <v>65</v>
      </c>
      <c r="I602" s="127">
        <v>44</v>
      </c>
      <c r="J602" s="129">
        <f t="shared" si="2"/>
        <v>40614275</v>
      </c>
      <c r="S602"/>
      <c r="T602"/>
      <c r="U602"/>
      <c r="V602"/>
      <c r="W602"/>
      <c r="X602"/>
      <c r="Y602" s="46"/>
      <c r="Z602" s="46"/>
      <c r="AC602" s="11"/>
      <c r="AD602" s="46"/>
      <c r="AE602" s="46"/>
      <c r="AF602" s="46"/>
      <c r="AG602" s="46"/>
    </row>
    <row r="603" spans="1:33" ht="0.75" customHeight="1">
      <c r="A603"/>
      <c r="B603"/>
      <c r="C603" s="1">
        <v>5</v>
      </c>
      <c r="D603" s="10"/>
      <c r="E603" s="132" t="s">
        <v>201</v>
      </c>
      <c r="F603" s="126">
        <v>1733147</v>
      </c>
      <c r="G603" s="126">
        <v>5230</v>
      </c>
      <c r="H603" s="127">
        <v>77.75</v>
      </c>
      <c r="I603" s="127">
        <v>66</v>
      </c>
      <c r="J603" s="129">
        <f t="shared" si="2"/>
        <v>134752179.25</v>
      </c>
      <c r="S603"/>
      <c r="T603"/>
      <c r="U603"/>
      <c r="V603"/>
      <c r="W603"/>
      <c r="X603"/>
      <c r="Y603" s="46"/>
      <c r="Z603" s="46"/>
      <c r="AC603" s="11"/>
      <c r="AD603" s="46"/>
      <c r="AE603" s="46"/>
      <c r="AF603" s="46"/>
      <c r="AG603" s="46"/>
    </row>
    <row r="604" spans="1:33" ht="0.75" customHeight="1">
      <c r="A604"/>
      <c r="B604"/>
      <c r="C604" s="1">
        <v>6</v>
      </c>
      <c r="D604" s="10"/>
      <c r="E604" s="132" t="s">
        <v>203</v>
      </c>
      <c r="F604" s="126">
        <v>7770986</v>
      </c>
      <c r="G604" s="126">
        <v>21130</v>
      </c>
      <c r="H604" s="127">
        <v>85</v>
      </c>
      <c r="I604" s="127">
        <v>83</v>
      </c>
      <c r="J604" s="129">
        <f t="shared" si="2"/>
        <v>660533810</v>
      </c>
      <c r="S604"/>
      <c r="T604"/>
      <c r="U604"/>
      <c r="V604"/>
      <c r="W604"/>
      <c r="X604"/>
      <c r="Y604" s="46"/>
      <c r="Z604" s="46"/>
      <c r="AC604" s="11"/>
      <c r="AD604" s="46"/>
      <c r="AE604" s="46"/>
      <c r="AF604" s="46"/>
      <c r="AG604" s="46"/>
    </row>
    <row r="605" spans="1:33" ht="0.75" customHeight="1">
      <c r="A605"/>
      <c r="B605"/>
      <c r="C605" s="1">
        <v>7</v>
      </c>
      <c r="D605" s="10"/>
      <c r="E605" s="132" t="s">
        <v>132</v>
      </c>
      <c r="F605" s="126">
        <v>1365961</v>
      </c>
      <c r="G605" s="126">
        <v>3870</v>
      </c>
      <c r="H605" s="127">
        <v>67</v>
      </c>
      <c r="I605" s="127">
        <v>58</v>
      </c>
      <c r="J605" s="129">
        <f t="shared" si="2"/>
        <v>91519387</v>
      </c>
      <c r="S605"/>
      <c r="T605"/>
      <c r="U605"/>
      <c r="V605"/>
      <c r="W605"/>
      <c r="X605"/>
      <c r="Y605" s="46"/>
      <c r="Z605" s="46"/>
      <c r="AC605" s="11"/>
      <c r="AD605" s="46"/>
      <c r="AE605" s="46"/>
      <c r="AF605" s="46"/>
      <c r="AG605" s="46"/>
    </row>
    <row r="606" spans="1:33" ht="0.75" customHeight="1">
      <c r="A606"/>
      <c r="B606"/>
      <c r="C606" s="1">
        <v>8</v>
      </c>
      <c r="D606" s="10"/>
      <c r="E606" s="132" t="s">
        <v>134</v>
      </c>
      <c r="F606" s="126">
        <v>302164</v>
      </c>
      <c r="G606" s="126">
        <v>1175</v>
      </c>
      <c r="H606" s="127">
        <v>58.25</v>
      </c>
      <c r="I606" s="127">
        <v>51.25</v>
      </c>
      <c r="J606" s="129">
        <f t="shared" si="2"/>
        <v>17601053</v>
      </c>
      <c r="S606"/>
      <c r="T606"/>
      <c r="U606"/>
      <c r="V606"/>
      <c r="W606"/>
      <c r="X606"/>
      <c r="Y606" s="46"/>
      <c r="Z606" s="46"/>
      <c r="AC606" s="11"/>
      <c r="AD606" s="46"/>
      <c r="AE606" s="46"/>
      <c r="AF606" s="46"/>
      <c r="AG606" s="46"/>
    </row>
    <row r="607" spans="1:33" ht="0.75" customHeight="1">
      <c r="A607"/>
      <c r="B607"/>
      <c r="C607" s="1">
        <v>9</v>
      </c>
      <c r="D607" s="10"/>
      <c r="E607" s="132" t="s">
        <v>136</v>
      </c>
      <c r="F607" s="126">
        <v>405852</v>
      </c>
      <c r="G607" s="126">
        <v>17650</v>
      </c>
      <c r="H607" s="127">
        <v>85.25</v>
      </c>
      <c r="I607" s="127">
        <v>79.25</v>
      </c>
      <c r="J607" s="129">
        <f t="shared" si="2"/>
        <v>34598883</v>
      </c>
      <c r="S607"/>
      <c r="T607"/>
      <c r="U607"/>
      <c r="V607"/>
      <c r="W607"/>
      <c r="X607"/>
      <c r="Y607" s="46"/>
      <c r="Z607" s="46"/>
      <c r="AC607" s="11"/>
      <c r="AD607" s="46"/>
      <c r="AE607" s="46"/>
      <c r="AF607" s="46"/>
      <c r="AG607" s="46"/>
    </row>
    <row r="608" spans="1:33" ht="0.75" customHeight="1">
      <c r="A608"/>
      <c r="B608"/>
      <c r="E608" s="133" t="s">
        <v>138</v>
      </c>
      <c r="F608" s="126">
        <f>SUM(F599:F607)</f>
        <v>27820388</v>
      </c>
      <c r="G608" s="126">
        <v>4360</v>
      </c>
      <c r="H608" s="127">
        <v>68.5</v>
      </c>
      <c r="I608" s="127">
        <v>56.5</v>
      </c>
      <c r="J608" s="134">
        <f>SUM(J599:J607)/F608</f>
        <v>82.09862495447584</v>
      </c>
      <c r="S608"/>
      <c r="T608"/>
      <c r="U608"/>
      <c r="V608"/>
      <c r="W608"/>
      <c r="X608"/>
      <c r="Y608" s="46"/>
      <c r="Z608" s="46"/>
      <c r="AC608" s="11"/>
      <c r="AD608" s="46"/>
      <c r="AE608" s="46"/>
      <c r="AF608" s="46"/>
      <c r="AG608" s="46"/>
    </row>
    <row r="609" spans="1:33" ht="0.75" customHeight="1">
      <c r="A609"/>
      <c r="B609"/>
      <c r="C609"/>
      <c r="D609"/>
      <c r="E609" s="128" t="s">
        <v>67</v>
      </c>
      <c r="F609" s="128" t="s">
        <v>68</v>
      </c>
      <c r="G609" s="128" t="s">
        <v>69</v>
      </c>
      <c r="H609" s="128" t="s">
        <v>70</v>
      </c>
      <c r="I609" s="128" t="s">
        <v>206</v>
      </c>
      <c r="J609" s="65"/>
      <c r="S609"/>
      <c r="T609"/>
      <c r="U609"/>
      <c r="V609"/>
      <c r="W609"/>
      <c r="X609"/>
      <c r="Y609" s="46"/>
      <c r="Z609" s="46"/>
      <c r="AC609" s="11"/>
      <c r="AD609" s="46"/>
      <c r="AE609" s="46"/>
      <c r="AF609" s="46"/>
      <c r="AG609" s="46"/>
    </row>
    <row r="610" spans="1:33" ht="0.75" customHeight="1">
      <c r="A610"/>
      <c r="B610"/>
      <c r="C610"/>
      <c r="D610" s="11">
        <f aca="true" t="shared" si="3" ref="D610:D654">D611-1</f>
        <v>-47</v>
      </c>
      <c r="E610" s="135">
        <f aca="true" t="shared" si="4" ref="E610:E673">(1/($F$474*SQRT(2*$F$471)))*$F$472^(-0.5*((D610-$F$473)/$F$474)^2)</f>
        <v>5.44266550503825E-05</v>
      </c>
      <c r="F610" s="135">
        <f aca="true" t="shared" si="5" ref="F610:F654">(1/($G$474*SQRT(2*$G$471)))*$G$472^(-0.5*((D610-$G$473)/$G$474)^2)</f>
        <v>3.7397605577936386E-07</v>
      </c>
      <c r="G610" s="135">
        <f aca="true" t="shared" si="6" ref="G610:G654">(1/($H$474*SQRT(2*$H$471)))*$H$472^(-0.5*((D610-$H$473)/$H$474)^2)</f>
        <v>6.768446301380405E-06</v>
      </c>
      <c r="H610" s="135">
        <f aca="true" t="shared" si="7" ref="H610:H654">(1/($I$474*SQRT(2*$I$471)))*$I$472^(-0.5*((D610-$I$473)/$I$474)^2)</f>
        <v>0.0001712874659569876</v>
      </c>
      <c r="I610" s="135">
        <f aca="true" t="shared" si="8" ref="I610:I654">D610*E610</f>
        <v>-0.0025580527873679776</v>
      </c>
      <c r="J610" s="65"/>
      <c r="S610"/>
      <c r="T610"/>
      <c r="U610"/>
      <c r="V610"/>
      <c r="W610"/>
      <c r="X610"/>
      <c r="Y610" s="46"/>
      <c r="Z610" s="46"/>
      <c r="AC610" s="11"/>
      <c r="AD610" s="46"/>
      <c r="AE610" s="46"/>
      <c r="AF610" s="46"/>
      <c r="AG610" s="46"/>
    </row>
    <row r="611" spans="1:33" ht="0.75" customHeight="1">
      <c r="A611"/>
      <c r="B611"/>
      <c r="C611"/>
      <c r="D611" s="11">
        <f t="shared" si="3"/>
        <v>-46</v>
      </c>
      <c r="E611" s="135">
        <f t="shared" si="4"/>
        <v>6.100240841589339E-05</v>
      </c>
      <c r="F611" s="135">
        <f t="shared" si="5"/>
        <v>4.6772516789671065E-07</v>
      </c>
      <c r="G611" s="135">
        <f t="shared" si="6"/>
        <v>7.432680917989419E-06</v>
      </c>
      <c r="H611" s="135">
        <f t="shared" si="7"/>
        <v>0.000179662062505411</v>
      </c>
      <c r="I611" s="135">
        <f t="shared" si="8"/>
        <v>-0.002806110787131096</v>
      </c>
      <c r="J611" s="65"/>
      <c r="S611"/>
      <c r="T611"/>
      <c r="U611"/>
      <c r="V611"/>
      <c r="W611"/>
      <c r="X611"/>
      <c r="Y611" s="46"/>
      <c r="Z611" s="46"/>
      <c r="AC611" s="11"/>
      <c r="AD611" s="46"/>
      <c r="AE611" s="46"/>
      <c r="AF611" s="46"/>
      <c r="AG611" s="46"/>
    </row>
    <row r="612" spans="1:33" ht="0.75" customHeight="1">
      <c r="A612"/>
      <c r="B612"/>
      <c r="C612"/>
      <c r="D612" s="11">
        <f t="shared" si="3"/>
        <v>-45</v>
      </c>
      <c r="E612" s="135">
        <f t="shared" si="4"/>
        <v>6.829144870947004E-05</v>
      </c>
      <c r="F612" s="135">
        <f t="shared" si="5"/>
        <v>5.836140449854384E-07</v>
      </c>
      <c r="G612" s="135">
        <f t="shared" si="6"/>
        <v>8.157158198985108E-06</v>
      </c>
      <c r="H612" s="135">
        <f t="shared" si="7"/>
        <v>0.00018838790646334163</v>
      </c>
      <c r="I612" s="135">
        <f t="shared" si="8"/>
        <v>-0.0030731151919261516</v>
      </c>
      <c r="J612" s="65"/>
      <c r="S612"/>
      <c r="T612"/>
      <c r="U612"/>
      <c r="V612"/>
      <c r="W612"/>
      <c r="X612"/>
      <c r="Y612" s="46"/>
      <c r="Z612" s="46"/>
      <c r="AC612" s="11"/>
      <c r="AD612" s="46"/>
      <c r="AE612" s="46"/>
      <c r="AF612" s="46"/>
      <c r="AG612" s="46"/>
    </row>
    <row r="613" spans="1:33" ht="0.75" customHeight="1">
      <c r="A613"/>
      <c r="B613"/>
      <c r="C613"/>
      <c r="D613" s="11">
        <f t="shared" si="3"/>
        <v>-44</v>
      </c>
      <c r="E613" s="135">
        <f t="shared" si="4"/>
        <v>7.636066060562616E-05</v>
      </c>
      <c r="F613" s="135">
        <f t="shared" si="5"/>
        <v>7.265220218508233E-07</v>
      </c>
      <c r="G613" s="135">
        <f t="shared" si="6"/>
        <v>8.94682979761307E-06</v>
      </c>
      <c r="H613" s="135">
        <f t="shared" si="7"/>
        <v>0.0001974765361898307</v>
      </c>
      <c r="I613" s="135">
        <f t="shared" si="8"/>
        <v>-0.003359869066647551</v>
      </c>
      <c r="J613" s="65"/>
      <c r="S613"/>
      <c r="T613"/>
      <c r="U613"/>
      <c r="V613"/>
      <c r="W613"/>
      <c r="X613"/>
      <c r="Y613" s="46"/>
      <c r="Z613" s="46"/>
      <c r="AC613" s="11"/>
      <c r="AD613" s="46"/>
      <c r="AE613" s="46"/>
      <c r="AF613" s="46"/>
      <c r="AG613" s="46"/>
    </row>
    <row r="614" spans="1:33" ht="0.75" customHeight="1">
      <c r="A614"/>
      <c r="B614"/>
      <c r="C614"/>
      <c r="D614" s="11">
        <f t="shared" si="3"/>
        <v>-43</v>
      </c>
      <c r="E614" s="135">
        <f t="shared" si="4"/>
        <v>8.52819328745701E-05</v>
      </c>
      <c r="F614" s="135">
        <f t="shared" si="5"/>
        <v>9.023185454488949E-07</v>
      </c>
      <c r="G614" s="135">
        <f t="shared" si="6"/>
        <v>9.8070041819657E-06</v>
      </c>
      <c r="H614" s="135">
        <f t="shared" si="7"/>
        <v>0.0002069397043127688</v>
      </c>
      <c r="I614" s="135">
        <f t="shared" si="8"/>
        <v>-0.0036671231136065144</v>
      </c>
      <c r="J614" s="65"/>
      <c r="S614"/>
      <c r="T614"/>
      <c r="U614"/>
      <c r="V614"/>
      <c r="W614"/>
      <c r="X614"/>
      <c r="Y614" s="46"/>
      <c r="Z614" s="46"/>
      <c r="AC614" s="11"/>
      <c r="AD614" s="46"/>
      <c r="AE614" s="46"/>
      <c r="AF614" s="46"/>
      <c r="AG614" s="46"/>
    </row>
    <row r="615" spans="1:33" ht="0.75" customHeight="1">
      <c r="A615"/>
      <c r="B615"/>
      <c r="C615"/>
      <c r="D615" s="11">
        <f t="shared" si="3"/>
        <v>-42</v>
      </c>
      <c r="E615" s="135">
        <f t="shared" si="4"/>
        <v>9.513238828283222E-05</v>
      </c>
      <c r="F615" s="135">
        <f t="shared" si="5"/>
        <v>1.1180443645804811E-06</v>
      </c>
      <c r="G615" s="135">
        <f t="shared" si="6"/>
        <v>1.0743367699136759E-05</v>
      </c>
      <c r="H615" s="135">
        <f t="shared" si="7"/>
        <v>0.0002167893731989591</v>
      </c>
      <c r="I615" s="135">
        <f t="shared" si="8"/>
        <v>-0.003995560307878954</v>
      </c>
      <c r="J615" s="65"/>
      <c r="S615"/>
      <c r="T615"/>
      <c r="U615"/>
      <c r="V615"/>
      <c r="W615"/>
      <c r="X615"/>
      <c r="Y615" s="46"/>
      <c r="Z615" s="46"/>
      <c r="AC615" s="11"/>
      <c r="AD615" s="46"/>
      <c r="AE615" s="46"/>
      <c r="AF615" s="46"/>
      <c r="AG615" s="46"/>
    </row>
    <row r="616" spans="1:33" ht="0.75" customHeight="1">
      <c r="A616"/>
      <c r="B616"/>
      <c r="C616"/>
      <c r="D616" s="11">
        <f t="shared" si="3"/>
        <v>-41</v>
      </c>
      <c r="E616" s="135">
        <f t="shared" si="4"/>
        <v>0.00010599460764266282</v>
      </c>
      <c r="F616" s="135">
        <f t="shared" si="5"/>
        <v>1.3821215641105314E-06</v>
      </c>
      <c r="G616" s="135">
        <f t="shared" si="6"/>
        <v>1.1762006472677673E-05</v>
      </c>
      <c r="H616" s="135">
        <f t="shared" si="7"/>
        <v>0.00022703770987482448</v>
      </c>
      <c r="I616" s="135">
        <f t="shared" si="8"/>
        <v>-0.004345778913349176</v>
      </c>
      <c r="J616" s="65"/>
      <c r="S616"/>
      <c r="T616"/>
      <c r="U616"/>
      <c r="V616"/>
      <c r="W616"/>
      <c r="X616"/>
      <c r="Y616" s="46"/>
      <c r="Z616" s="46"/>
      <c r="AC616" s="11"/>
      <c r="AD616" s="46"/>
      <c r="AE616" s="46"/>
      <c r="AF616" s="46"/>
      <c r="AG616" s="46"/>
    </row>
    <row r="617" spans="1:33" ht="0.75" customHeight="1">
      <c r="A617"/>
      <c r="B617"/>
      <c r="C617"/>
      <c r="D617" s="11">
        <f t="shared" si="3"/>
        <v>-40</v>
      </c>
      <c r="E617" s="135">
        <f t="shared" si="4"/>
        <v>0.000117956845640487</v>
      </c>
      <c r="F617" s="135">
        <f t="shared" si="5"/>
        <v>1.7045961440348803E-06</v>
      </c>
      <c r="G617" s="135">
        <f t="shared" si="6"/>
        <v>1.2869429130138517E-05</v>
      </c>
      <c r="H617" s="135">
        <f t="shared" si="7"/>
        <v>0.00023769708038106233</v>
      </c>
      <c r="I617" s="135">
        <f t="shared" si="8"/>
        <v>-0.00471827382561948</v>
      </c>
      <c r="J617" s="65"/>
      <c r="S617"/>
      <c r="T617"/>
      <c r="U617"/>
      <c r="V617"/>
      <c r="W617"/>
      <c r="X617"/>
      <c r="Y617" s="46"/>
      <c r="Z617" s="46"/>
      <c r="AC617" s="11"/>
      <c r="AD617" s="46"/>
      <c r="AE617" s="46"/>
      <c r="AF617" s="46"/>
      <c r="AG617" s="46"/>
    </row>
    <row r="618" spans="1:33" ht="0.75" customHeight="1">
      <c r="A618"/>
      <c r="B618"/>
      <c r="C618"/>
      <c r="D618" s="11">
        <f t="shared" si="3"/>
        <v>-39</v>
      </c>
      <c r="E618" s="135">
        <f t="shared" si="4"/>
        <v>0.0001311132358717848</v>
      </c>
      <c r="F618" s="135">
        <f t="shared" si="5"/>
        <v>2.0974171418241925E-06</v>
      </c>
      <c r="G618" s="135">
        <f t="shared" si="6"/>
        <v>1.407259035348514E-05</v>
      </c>
      <c r="H618" s="135">
        <f t="shared" si="7"/>
        <v>0.0002487800435450183</v>
      </c>
      <c r="I618" s="135">
        <f t="shared" si="8"/>
        <v>-0.0051134161989996076</v>
      </c>
      <c r="J618" s="65"/>
      <c r="S618"/>
      <c r="T618"/>
      <c r="U618"/>
      <c r="V618"/>
      <c r="W618"/>
      <c r="X618"/>
      <c r="Y618" s="46"/>
      <c r="Z618" s="46"/>
      <c r="AC618" s="11"/>
      <c r="AD618" s="46"/>
      <c r="AE618" s="46"/>
      <c r="AF618" s="46"/>
      <c r="AG618" s="46"/>
    </row>
    <row r="619" spans="1:33" ht="0.75" customHeight="1">
      <c r="A619"/>
      <c r="B619"/>
      <c r="C619"/>
      <c r="D619" s="11">
        <f t="shared" si="3"/>
        <v>-38</v>
      </c>
      <c r="E619" s="135">
        <f t="shared" si="4"/>
        <v>0.00014556398230921512</v>
      </c>
      <c r="F619" s="135">
        <f t="shared" si="5"/>
        <v>2.5747565828938224E-06</v>
      </c>
      <c r="G619" s="135">
        <f t="shared" si="6"/>
        <v>1.5378915240847724E-05</v>
      </c>
      <c r="H619" s="135">
        <f t="shared" si="7"/>
        <v>0.0002602993441550616</v>
      </c>
      <c r="I619" s="135">
        <f t="shared" si="8"/>
        <v>-0.005531431327750174</v>
      </c>
      <c r="J619" s="65"/>
      <c r="S619"/>
      <c r="T619"/>
      <c r="U619"/>
      <c r="V619"/>
      <c r="W619"/>
      <c r="X619"/>
      <c r="Y619" s="46"/>
      <c r="Z619" s="46"/>
      <c r="AC619" s="11"/>
      <c r="AD619" s="46"/>
      <c r="AE619" s="46"/>
      <c r="AF619" s="46"/>
      <c r="AG619" s="46"/>
    </row>
    <row r="620" spans="1:33" ht="0.75" customHeight="1">
      <c r="A620"/>
      <c r="B620"/>
      <c r="C620"/>
      <c r="D620" s="11">
        <f t="shared" si="3"/>
        <v>-37</v>
      </c>
      <c r="E620" s="135">
        <f t="shared" si="4"/>
        <v>0.00016141553423517065</v>
      </c>
      <c r="F620" s="135">
        <f t="shared" si="5"/>
        <v>3.153374809336418E-06</v>
      </c>
      <c r="G620" s="135">
        <f t="shared" si="6"/>
        <v>1.6796324463368214E-05</v>
      </c>
      <c r="H620" s="135">
        <f t="shared" si="7"/>
        <v>0.0002722679055218371</v>
      </c>
      <c r="I620" s="135">
        <f t="shared" si="8"/>
        <v>-0.005972374766701314</v>
      </c>
      <c r="J620" s="65"/>
      <c r="S620"/>
      <c r="T620"/>
      <c r="U620"/>
      <c r="V620"/>
      <c r="W620"/>
      <c r="X620"/>
      <c r="Y620" s="46"/>
      <c r="Z620" s="46"/>
      <c r="AC620" s="11"/>
      <c r="AD620" s="46"/>
      <c r="AE620" s="46"/>
      <c r="AF620" s="46"/>
      <c r="AG620" s="46"/>
    </row>
    <row r="621" spans="1:33" ht="0.75" customHeight="1">
      <c r="A621"/>
      <c r="B621"/>
      <c r="C621"/>
      <c r="D621" s="11">
        <f t="shared" si="3"/>
        <v>-36</v>
      </c>
      <c r="E621" s="135">
        <f t="shared" si="4"/>
        <v>0.00017878074148198144</v>
      </c>
      <c r="F621" s="135">
        <f t="shared" si="5"/>
        <v>3.8530359700922275E-06</v>
      </c>
      <c r="G621" s="135">
        <f t="shared" si="6"/>
        <v>1.8333260195865856E-05</v>
      </c>
      <c r="H621" s="135">
        <f t="shared" si="7"/>
        <v>0.00028469882141190784</v>
      </c>
      <c r="I621" s="135">
        <f t="shared" si="8"/>
        <v>-0.006436106693351332</v>
      </c>
      <c r="J621" s="65"/>
      <c r="S621"/>
      <c r="T621"/>
      <c r="U621"/>
      <c r="V621"/>
      <c r="W621"/>
      <c r="X621"/>
      <c r="Y621" s="46"/>
      <c r="Z621" s="46"/>
      <c r="AC621" s="11"/>
      <c r="AD621" s="46"/>
      <c r="AE621" s="46"/>
      <c r="AF621" s="46"/>
      <c r="AG621" s="46"/>
    </row>
    <row r="622" spans="1:33" ht="0.75" customHeight="1">
      <c r="A622"/>
      <c r="B622"/>
      <c r="C622"/>
      <c r="D622" s="11">
        <f t="shared" si="3"/>
        <v>-35</v>
      </c>
      <c r="E622" s="135">
        <f t="shared" si="4"/>
        <v>0.00019777898664566845</v>
      </c>
      <c r="F622" s="135">
        <f t="shared" si="5"/>
        <v>4.6969786436422685E-06</v>
      </c>
      <c r="G622" s="135">
        <f t="shared" si="6"/>
        <v>1.99987127946303E-05</v>
      </c>
      <c r="H622" s="135">
        <f t="shared" si="7"/>
        <v>0.0002976053473400254</v>
      </c>
      <c r="I622" s="135">
        <f t="shared" si="8"/>
        <v>-0.006922264532598396</v>
      </c>
      <c r="J622" s="65"/>
      <c r="S622"/>
      <c r="T622"/>
      <c r="U622"/>
      <c r="V622"/>
      <c r="W622"/>
      <c r="X622"/>
      <c r="AC622" s="11"/>
      <c r="AD622" s="46"/>
      <c r="AE622" s="46"/>
      <c r="AF622" s="46"/>
      <c r="AG622" s="46"/>
    </row>
    <row r="623" spans="1:33" ht="0.75" customHeight="1">
      <c r="A623"/>
      <c r="B623"/>
      <c r="C623"/>
      <c r="D623" s="11">
        <f t="shared" si="3"/>
        <v>-34</v>
      </c>
      <c r="E623" s="135">
        <f t="shared" si="4"/>
        <v>0.00021853629077565117</v>
      </c>
      <c r="F623" s="135">
        <f t="shared" si="5"/>
        <v>5.712446692418038E-06</v>
      </c>
      <c r="G623" s="135">
        <f t="shared" si="6"/>
        <v>2.180224818987155E-05</v>
      </c>
      <c r="H623" s="135">
        <f t="shared" si="7"/>
        <v>0.00031100089120704075</v>
      </c>
      <c r="I623" s="135">
        <f t="shared" si="8"/>
        <v>-0.007430233886372139</v>
      </c>
      <c r="J623" s="65"/>
      <c r="S623"/>
      <c r="T623"/>
      <c r="U623"/>
      <c r="V623"/>
      <c r="W623"/>
      <c r="X623"/>
      <c r="AC623" s="11"/>
      <c r="AD623" s="46"/>
      <c r="AE623" s="46"/>
      <c r="AF623" s="46"/>
      <c r="AG623" s="46"/>
    </row>
    <row r="624" spans="1:33" ht="0.75" customHeight="1">
      <c r="A624"/>
      <c r="B624"/>
      <c r="C624"/>
      <c r="D624" s="11">
        <f t="shared" si="3"/>
        <v>-33</v>
      </c>
      <c r="E624" s="135">
        <f t="shared" si="4"/>
        <v>0.00024118538889649293</v>
      </c>
      <c r="F624" s="135">
        <f t="shared" si="5"/>
        <v>6.9312854999614045E-06</v>
      </c>
      <c r="G624" s="135">
        <f t="shared" si="6"/>
        <v>2.375403595421224E-05</v>
      </c>
      <c r="H624" s="135">
        <f t="shared" si="7"/>
        <v>0.000324899003271328</v>
      </c>
      <c r="I624" s="135">
        <f t="shared" si="8"/>
        <v>-0.007959117833584268</v>
      </c>
      <c r="J624" s="65"/>
      <c r="S624"/>
      <c r="T624"/>
      <c r="U624"/>
      <c r="V624"/>
      <c r="W624"/>
      <c r="X624"/>
      <c r="AC624" s="11"/>
      <c r="AD624" s="46"/>
      <c r="AE624" s="46"/>
      <c r="AF624" s="46"/>
      <c r="AG624" s="46"/>
    </row>
    <row r="625" spans="1:33" ht="0.75" customHeight="1">
      <c r="A625"/>
      <c r="B625"/>
      <c r="C625"/>
      <c r="D625" s="11">
        <f t="shared" si="3"/>
        <v>-32</v>
      </c>
      <c r="E625" s="135">
        <f t="shared" si="4"/>
        <v>0.0002658657715921113</v>
      </c>
      <c r="F625" s="135">
        <f t="shared" si="5"/>
        <v>8.390608699240998E-06</v>
      </c>
      <c r="G625" s="135">
        <f t="shared" si="6"/>
        <v>2.58648780020927E-05</v>
      </c>
      <c r="H625" s="135">
        <f t="shared" si="7"/>
        <v>0.0003393133654425046</v>
      </c>
      <c r="I625" s="135">
        <f t="shared" si="8"/>
        <v>-0.008507704690947561</v>
      </c>
      <c r="J625" s="65"/>
      <c r="S625"/>
      <c r="T625"/>
      <c r="U625"/>
      <c r="V625"/>
      <c r="W625"/>
      <c r="X625"/>
      <c r="AD625" s="46"/>
      <c r="AE625" s="46"/>
      <c r="AF625" s="46"/>
      <c r="AG625" s="46"/>
    </row>
    <row r="626" spans="1:33" ht="0.75" customHeight="1">
      <c r="A626"/>
      <c r="B626"/>
      <c r="C626"/>
      <c r="D626" s="11">
        <f t="shared" si="3"/>
        <v>-31</v>
      </c>
      <c r="E626" s="135">
        <f t="shared" si="4"/>
        <v>0.00029272368878153983</v>
      </c>
      <c r="F626" s="135">
        <f t="shared" si="5"/>
        <v>1.0133540343638255E-05</v>
      </c>
      <c r="G626" s="135">
        <f t="shared" si="6"/>
        <v>2.8146237868085246E-05</v>
      </c>
      <c r="H626" s="135">
        <f t="shared" si="7"/>
        <v>0.0003542577798872374</v>
      </c>
      <c r="I626" s="135">
        <f t="shared" si="8"/>
        <v>-0.009074434352227734</v>
      </c>
      <c r="J626" s="65"/>
      <c r="S626"/>
      <c r="T626"/>
      <c r="U626"/>
      <c r="V626"/>
      <c r="W626"/>
      <c r="X626"/>
      <c r="AC626" s="11"/>
      <c r="AD626" s="46"/>
      <c r="AE626" s="46"/>
      <c r="AF626" s="46"/>
      <c r="AG626" s="46"/>
    </row>
    <row r="627" spans="1:33" ht="0.75" customHeight="1">
      <c r="A627"/>
      <c r="B627"/>
      <c r="C627"/>
      <c r="D627" s="11">
        <f t="shared" si="3"/>
        <v>-30</v>
      </c>
      <c r="E627" s="46">
        <f t="shared" si="4"/>
        <v>0.00032191211174196674</v>
      </c>
      <c r="F627" s="46">
        <f t="shared" si="5"/>
        <v>1.221003717975937E-05</v>
      </c>
      <c r="G627" s="46">
        <f t="shared" si="6"/>
        <v>3.061027050487955E-05</v>
      </c>
      <c r="H627" s="46">
        <f t="shared" si="7"/>
        <v>0.0003697461569379673</v>
      </c>
      <c r="I627" s="46">
        <f t="shared" si="8"/>
        <v>-0.009657363352259002</v>
      </c>
      <c r="S627"/>
      <c r="T627"/>
      <c r="U627"/>
      <c r="V627"/>
      <c r="W627"/>
      <c r="X627"/>
      <c r="AC627" s="11"/>
      <c r="AD627" s="46"/>
      <c r="AE627" s="46"/>
      <c r="AF627" s="46"/>
      <c r="AG627" s="46"/>
    </row>
    <row r="628" spans="1:33" ht="0.75" customHeight="1">
      <c r="A628"/>
      <c r="B628"/>
      <c r="C628"/>
      <c r="D628" s="11">
        <f t="shared" si="3"/>
        <v>-29</v>
      </c>
      <c r="E628" s="46">
        <f t="shared" si="4"/>
        <v>0.00035359064939315024</v>
      </c>
      <c r="F628" s="46">
        <f t="shared" si="5"/>
        <v>1.4677795231114015E-05</v>
      </c>
      <c r="G628" s="46">
        <f t="shared" si="6"/>
        <v>3.3269852534122246E-05</v>
      </c>
      <c r="H628" s="46">
        <f t="shared" si="7"/>
        <v>0.0003857925022965352</v>
      </c>
      <c r="I628" s="46">
        <f t="shared" si="8"/>
        <v>-0.010254128832401357</v>
      </c>
      <c r="S628"/>
      <c r="T628"/>
      <c r="U628"/>
      <c r="V628"/>
      <c r="W628"/>
      <c r="X628"/>
      <c r="AC628" s="11"/>
      <c r="AD628" s="46"/>
      <c r="AE628" s="46"/>
      <c r="AF628" s="46"/>
      <c r="AG628" s="46"/>
    </row>
    <row r="629" spans="1:33" ht="0.75" customHeight="1">
      <c r="A629"/>
      <c r="B629"/>
      <c r="C629"/>
      <c r="D629" s="11">
        <f t="shared" si="3"/>
        <v>-28</v>
      </c>
      <c r="E629" s="46">
        <f t="shared" si="4"/>
        <v>0.0003879254148511746</v>
      </c>
      <c r="F629" s="46">
        <f t="shared" si="5"/>
        <v>1.7603244270820897E-05</v>
      </c>
      <c r="G629" s="46">
        <f t="shared" si="6"/>
        <v>3.61386128753762E-05</v>
      </c>
      <c r="H629" s="46">
        <f t="shared" si="7"/>
        <v>0.0004024109035258854</v>
      </c>
      <c r="I629" s="46">
        <f t="shared" si="8"/>
        <v>-0.010861911615832888</v>
      </c>
      <c r="S629"/>
      <c r="T629"/>
      <c r="U629"/>
      <c r="V629"/>
      <c r="W629"/>
      <c r="X629"/>
      <c r="AC629" s="11"/>
      <c r="AD629" s="46"/>
      <c r="AE629" s="46"/>
      <c r="AF629" s="46"/>
      <c r="AG629" s="46"/>
    </row>
    <row r="630" spans="1:33" ht="0.75" customHeight="1">
      <c r="A630"/>
      <c r="B630"/>
      <c r="C630"/>
      <c r="D630" s="11">
        <f t="shared" si="3"/>
        <v>-27</v>
      </c>
      <c r="E630" s="46">
        <f t="shared" si="4"/>
        <v>0.00042508883829248887</v>
      </c>
      <c r="F630" s="46">
        <f t="shared" si="5"/>
        <v>2.10626329266356E-05</v>
      </c>
      <c r="G630" s="46">
        <f t="shared" si="6"/>
        <v>3.923096367023058E-05</v>
      </c>
      <c r="H630" s="46">
        <f t="shared" si="7"/>
        <v>0.00041961551582429346</v>
      </c>
      <c r="I630" s="46">
        <f t="shared" si="8"/>
        <v>-0.0114773986338972</v>
      </c>
      <c r="S630"/>
      <c r="T630"/>
      <c r="U630"/>
      <c r="V630"/>
      <c r="W630"/>
      <c r="X630"/>
      <c r="AC630" s="11"/>
      <c r="AD630" s="46"/>
      <c r="AE630" s="46"/>
      <c r="AF630" s="46"/>
      <c r="AG630" s="46"/>
    </row>
    <row r="631" spans="1:33" ht="0.75" customHeight="1">
      <c r="A631"/>
      <c r="B631"/>
      <c r="C631"/>
      <c r="D631" s="11">
        <f t="shared" si="3"/>
        <v>-26</v>
      </c>
      <c r="E631" s="46">
        <f t="shared" si="4"/>
        <v>0.0004652594222448632</v>
      </c>
      <c r="F631" s="46">
        <f t="shared" si="5"/>
        <v>2.5143206099929074E-05</v>
      </c>
      <c r="G631" s="46">
        <f t="shared" si="6"/>
        <v>4.2562131410051565E-05</v>
      </c>
      <c r="H631" s="46">
        <f t="shared" si="7"/>
        <v>0.00043742054707792</v>
      </c>
      <c r="I631" s="46">
        <f t="shared" si="8"/>
        <v>-0.012096744978366443</v>
      </c>
      <c r="AC631" s="11"/>
      <c r="AD631" s="46"/>
      <c r="AE631" s="46"/>
      <c r="AF631" s="46"/>
      <c r="AG631" s="46"/>
    </row>
    <row r="632" spans="1:33" ht="0.75" customHeight="1">
      <c r="A632"/>
      <c r="B632"/>
      <c r="C632"/>
      <c r="D632" s="11">
        <f t="shared" si="3"/>
        <v>-25</v>
      </c>
      <c r="E632" s="46">
        <f t="shared" si="4"/>
        <v>0.0005086214355436589</v>
      </c>
      <c r="F632" s="46">
        <f t="shared" si="5"/>
        <v>2.9944475070068194E-05</v>
      </c>
      <c r="G632" s="46">
        <f t="shared" si="6"/>
        <v>4.614818816705014E-05</v>
      </c>
      <c r="H632" s="46">
        <f t="shared" si="7"/>
        <v>0.0004558402421888857</v>
      </c>
      <c r="I632" s="46">
        <f t="shared" si="8"/>
        <v>-0.012715535888591471</v>
      </c>
      <c r="AC632" s="11"/>
      <c r="AD632" s="46"/>
      <c r="AE632" s="46"/>
      <c r="AF632" s="46"/>
      <c r="AG632" s="46"/>
    </row>
    <row r="633" spans="1:33" ht="0.75" customHeight="1">
      <c r="A633"/>
      <c r="B633"/>
      <c r="C633"/>
      <c r="D633" s="11">
        <f t="shared" si="3"/>
        <v>-24</v>
      </c>
      <c r="E633" s="46">
        <f t="shared" si="4"/>
        <v>0.0005553645423627781</v>
      </c>
      <c r="F633" s="46">
        <f t="shared" si="5"/>
        <v>3.5579579077219504E-05</v>
      </c>
      <c r="G633" s="46">
        <f t="shared" si="6"/>
        <v>5.000608281926954E-05</v>
      </c>
      <c r="H633" s="46">
        <f t="shared" si="7"/>
        <v>0.0004748888666775638</v>
      </c>
      <c r="I633" s="46">
        <f t="shared" si="8"/>
        <v>-0.013328749016706675</v>
      </c>
      <c r="AC633" s="11"/>
      <c r="AD633" s="46"/>
      <c r="AE633" s="46"/>
      <c r="AF633" s="46"/>
      <c r="AG633" s="46"/>
    </row>
    <row r="634" spans="1:33" ht="0.75" customHeight="1">
      <c r="A634"/>
      <c r="B634"/>
      <c r="C634"/>
      <c r="D634" s="11">
        <f t="shared" si="3"/>
        <v>-23</v>
      </c>
      <c r="E634" s="46">
        <f t="shared" si="4"/>
        <v>0.0006056833629526803</v>
      </c>
      <c r="F634" s="46">
        <f t="shared" si="5"/>
        <v>4.217673531305355E-05</v>
      </c>
      <c r="G634" s="46">
        <f t="shared" si="6"/>
        <v>5.4153672150800406E-05</v>
      </c>
      <c r="H634" s="46">
        <f t="shared" si="7"/>
        <v>0.0004945806895593079</v>
      </c>
      <c r="I634" s="46">
        <f t="shared" si="8"/>
        <v>-0.013930717347911646</v>
      </c>
      <c r="AC634" s="11"/>
      <c r="AD634" s="46"/>
      <c r="AE634" s="46"/>
      <c r="AF634" s="46"/>
      <c r="AG634" s="46"/>
    </row>
    <row r="635" spans="1:33" ht="0.75" customHeight="1">
      <c r="A635"/>
      <c r="B635"/>
      <c r="C635"/>
      <c r="D635" s="11">
        <f t="shared" si="3"/>
        <v>-22</v>
      </c>
      <c r="E635" s="46">
        <f t="shared" si="4"/>
        <v>0.0006597769629953622</v>
      </c>
      <c r="F635" s="46">
        <f t="shared" si="5"/>
        <v>4.988077208726877E-05</v>
      </c>
      <c r="G635" s="46">
        <f t="shared" si="6"/>
        <v>5.8609751699049205E-05</v>
      </c>
      <c r="H635" s="46">
        <f t="shared" si="7"/>
        <v>0.0005149299654974692</v>
      </c>
      <c r="I635" s="46">
        <f t="shared" si="8"/>
        <v>-0.014515093185897969</v>
      </c>
      <c r="AC635" s="11"/>
      <c r="AD635" s="46"/>
      <c r="AE635" s="46"/>
      <c r="AF635" s="46"/>
      <c r="AG635" s="46"/>
    </row>
    <row r="636" spans="1:33" ht="0.75" customHeight="1">
      <c r="A636"/>
      <c r="B636"/>
      <c r="C636"/>
      <c r="D636" s="11">
        <f t="shared" si="3"/>
        <v>-21</v>
      </c>
      <c r="E636" s="46">
        <f t="shared" si="4"/>
        <v>0.0007178482688202289</v>
      </c>
      <c r="F636" s="46">
        <f t="shared" si="5"/>
        <v>5.8854737470429467E-05</v>
      </c>
      <c r="G636" s="46">
        <f t="shared" si="6"/>
        <v>6.339408621124516E-05</v>
      </c>
      <c r="H636" s="46">
        <f t="shared" si="7"/>
        <v>0.0005359509162362108</v>
      </c>
      <c r="I636" s="46">
        <f t="shared" si="8"/>
        <v>-0.015074813645224807</v>
      </c>
      <c r="AC636" s="11"/>
      <c r="AD636" s="46"/>
      <c r="AE636" s="46"/>
      <c r="AF636" s="46"/>
      <c r="AG636" s="46"/>
    </row>
    <row r="637" spans="1:33" ht="0.75" customHeight="1">
      <c r="A637"/>
      <c r="B637"/>
      <c r="C637"/>
      <c r="D637" s="11">
        <f t="shared" si="3"/>
        <v>-20</v>
      </c>
      <c r="E637" s="46">
        <f t="shared" si="4"/>
        <v>0.0007801034061168057</v>
      </c>
      <c r="F637" s="46">
        <f t="shared" si="5"/>
        <v>6.928157293874913E-05</v>
      </c>
      <c r="G637" s="46">
        <f t="shared" si="6"/>
        <v>6.85274395626259E-05</v>
      </c>
      <c r="H637" s="46">
        <f t="shared" si="7"/>
        <v>0.000557657711318371</v>
      </c>
      <c r="I637" s="46">
        <f t="shared" si="8"/>
        <v>-0.015602068122336115</v>
      </c>
      <c r="AC637" s="11"/>
      <c r="AD637" s="46"/>
      <c r="AE637" s="46"/>
      <c r="AF637" s="46"/>
      <c r="AG637" s="46"/>
    </row>
    <row r="638" spans="1:33" ht="0.75" customHeight="1">
      <c r="A638"/>
      <c r="B638"/>
      <c r="C638"/>
      <c r="D638" s="11">
        <f t="shared" si="3"/>
        <v>-19</v>
      </c>
      <c r="E638" s="46">
        <f t="shared" si="4"/>
        <v>0.0008467509602312118</v>
      </c>
      <c r="F638" s="46">
        <f t="shared" si="5"/>
        <v>8.136583847004313E-05</v>
      </c>
      <c r="G638" s="46">
        <f t="shared" si="6"/>
        <v>7.403160397892832E-05</v>
      </c>
      <c r="H638" s="46">
        <f t="shared" si="7"/>
        <v>0.0005800644480954277</v>
      </c>
      <c r="I638" s="46">
        <f t="shared" si="8"/>
        <v>-0.016088268244393022</v>
      </c>
      <c r="AC638" s="11"/>
      <c r="AD638" s="46"/>
      <c r="AE638" s="46"/>
      <c r="AF638" s="46"/>
      <c r="AG638" s="46"/>
    </row>
    <row r="639" spans="1:33" ht="0.75" customHeight="1">
      <c r="A639"/>
      <c r="B639"/>
      <c r="C639"/>
      <c r="D639" s="11">
        <f t="shared" si="3"/>
        <v>-18</v>
      </c>
      <c r="E639" s="46">
        <f t="shared" si="4"/>
        <v>0.0009180011566434516</v>
      </c>
      <c r="F639" s="46">
        <f t="shared" si="5"/>
        <v>9.53354721767631E-05</v>
      </c>
      <c r="G639" s="46">
        <f t="shared" si="6"/>
        <v>7.992942839598703E-05</v>
      </c>
      <c r="H639" s="46">
        <f t="shared" si="7"/>
        <v>0.0006031851310384436</v>
      </c>
      <c r="I639" s="46">
        <f t="shared" si="8"/>
        <v>-0.016524020819582128</v>
      </c>
      <c r="AC639" s="11"/>
      <c r="AD639" s="46"/>
      <c r="AE639" s="46"/>
      <c r="AF639" s="46"/>
      <c r="AG639" s="46"/>
    </row>
    <row r="640" spans="1:33" ht="0.75" customHeight="1">
      <c r="A640"/>
      <c r="B640"/>
      <c r="C640"/>
      <c r="D640" s="11">
        <f t="shared" si="3"/>
        <v>-17</v>
      </c>
      <c r="E640" s="46">
        <f t="shared" si="4"/>
        <v>0.0009940649607914835</v>
      </c>
      <c r="F640" s="46">
        <f t="shared" si="5"/>
        <v>0.00011144356393633831</v>
      </c>
      <c r="G640" s="46">
        <f t="shared" si="6"/>
        <v>8.624484577945415E-05</v>
      </c>
      <c r="H640" s="46">
        <f t="shared" si="7"/>
        <v>0.0006270336503608123</v>
      </c>
      <c r="I640" s="46">
        <f t="shared" si="8"/>
        <v>-0.01689910433345522</v>
      </c>
      <c r="AC640" s="11"/>
      <c r="AD640" s="46"/>
      <c r="AE640" s="46"/>
      <c r="AF640" s="46"/>
      <c r="AG640" s="46"/>
    </row>
    <row r="641" spans="1:33" ht="0.75" customHeight="1">
      <c r="A641"/>
      <c r="B641"/>
      <c r="C641"/>
      <c r="D641" s="11">
        <f t="shared" si="3"/>
        <v>-16</v>
      </c>
      <c r="E641" s="46">
        <f t="shared" si="4"/>
        <v>0.001075153097034496</v>
      </c>
      <c r="F641" s="46">
        <f t="shared" si="5"/>
        <v>0.00012997011862655406</v>
      </c>
      <c r="G641" s="46">
        <f t="shared" si="6"/>
        <v>9.300289921797287E-05</v>
      </c>
      <c r="H641" s="46">
        <f t="shared" si="7"/>
        <v>0.0006516237599655329</v>
      </c>
      <c r="I641" s="46">
        <f t="shared" si="8"/>
        <v>-0.017202449552551936</v>
      </c>
      <c r="AC641" s="11"/>
      <c r="AD641" s="46"/>
      <c r="AE641" s="46"/>
      <c r="AF641" s="46"/>
      <c r="AG641" s="46"/>
    </row>
    <row r="642" spans="1:33" ht="0.75" customHeight="1">
      <c r="A642"/>
      <c r="B642"/>
      <c r="C642"/>
      <c r="D642" s="11">
        <f t="shared" si="3"/>
        <v>-15</v>
      </c>
      <c r="E642" s="46">
        <f t="shared" si="4"/>
        <v>0.00116147498722978</v>
      </c>
      <c r="F642" s="46">
        <f t="shared" si="5"/>
        <v>0.0001512237805419712</v>
      </c>
      <c r="G642" s="46">
        <f t="shared" si="6"/>
        <v>0.00010022976659360593</v>
      </c>
      <c r="H642" s="46">
        <f t="shared" si="7"/>
        <v>0.000676969054731782</v>
      </c>
      <c r="I642" s="46">
        <f t="shared" si="8"/>
        <v>-0.0174221248084467</v>
      </c>
      <c r="AC642" s="11"/>
      <c r="AD642" s="46"/>
      <c r="AE642" s="46"/>
      <c r="AF642" s="46"/>
      <c r="AG642" s="46"/>
    </row>
    <row r="643" spans="1:33" ht="0.75" customHeight="1">
      <c r="A643"/>
      <c r="B643"/>
      <c r="C643"/>
      <c r="D643" s="11">
        <f t="shared" si="3"/>
        <v>-14</v>
      </c>
      <c r="E643" s="46">
        <f t="shared" si="4"/>
        <v>0.0012532376101322294</v>
      </c>
      <c r="F643" s="46">
        <f t="shared" si="5"/>
        <v>0.00017554348641678262</v>
      </c>
      <c r="G643" s="46">
        <f t="shared" si="6"/>
        <v>0.00010795278362403393</v>
      </c>
      <c r="H643" s="46">
        <f t="shared" si="7"/>
        <v>0.0007030829471575606</v>
      </c>
      <c r="I643" s="46">
        <f t="shared" si="8"/>
        <v>-0.01754532654185121</v>
      </c>
      <c r="AC643" s="11"/>
      <c r="AD643" s="46"/>
      <c r="AE643" s="46"/>
      <c r="AF643" s="46"/>
      <c r="AG643" s="46"/>
    </row>
    <row r="644" spans="1:33" ht="0.75" customHeight="1">
      <c r="A644"/>
      <c r="B644"/>
      <c r="C644"/>
      <c r="D644" s="11">
        <f t="shared" si="3"/>
        <v>-13</v>
      </c>
      <c r="E644" s="46">
        <f t="shared" si="4"/>
        <v>0.0013506442836090193</v>
      </c>
      <c r="F644" s="46">
        <f t="shared" si="5"/>
        <v>0.00020330001028371023</v>
      </c>
      <c r="G644" s="46">
        <f t="shared" si="6"/>
        <v>0.00011620046506203212</v>
      </c>
      <c r="H644" s="46">
        <f t="shared" si="7"/>
        <v>0.0007299786433773046</v>
      </c>
      <c r="I644" s="46">
        <f t="shared" si="8"/>
        <v>-0.01755837568691725</v>
      </c>
      <c r="AC644" s="11"/>
      <c r="AD644" s="46"/>
      <c r="AE644" s="46"/>
      <c r="AF644" s="46"/>
      <c r="AG644" s="46"/>
    </row>
    <row r="645" spans="1:33" ht="0.75" customHeight="1">
      <c r="A645"/>
      <c r="B645"/>
      <c r="C645"/>
      <c r="D645" s="11">
        <f t="shared" si="3"/>
        <v>-12</v>
      </c>
      <c r="E645" s="46">
        <f t="shared" si="4"/>
        <v>0.001453893372489699</v>
      </c>
      <c r="F645" s="46">
        <f t="shared" si="5"/>
        <v>0.00023489735924482133</v>
      </c>
      <c r="G645" s="46">
        <f t="shared" si="6"/>
        <v>0.0001250025238291245</v>
      </c>
      <c r="H645" s="46">
        <f t="shared" si="7"/>
        <v>0.000757669118575422</v>
      </c>
      <c r="I645" s="46">
        <f t="shared" si="8"/>
        <v>-0.017446720469876387</v>
      </c>
      <c r="AC645" s="11"/>
      <c r="AD645" s="46"/>
      <c r="AE645" s="46"/>
      <c r="AF645" s="46"/>
      <c r="AG645" s="46"/>
    </row>
    <row r="646" spans="1:33" ht="0.75" customHeight="1">
      <c r="A646"/>
      <c r="B646"/>
      <c r="C646"/>
      <c r="D646" s="11">
        <f t="shared" si="3"/>
        <v>-11</v>
      </c>
      <c r="E646" s="46">
        <f t="shared" si="4"/>
        <v>0.001563176925738231</v>
      </c>
      <c r="F646" s="46">
        <f t="shared" si="5"/>
        <v>0.0002707739752191535</v>
      </c>
      <c r="G646" s="46">
        <f t="shared" si="6"/>
        <v>0.00013438988785213483</v>
      </c>
      <c r="H646" s="46">
        <f t="shared" si="7"/>
        <v>0.0007861670918189152</v>
      </c>
      <c r="I646" s="46">
        <f t="shared" si="8"/>
        <v>-0.017194946183120542</v>
      </c>
      <c r="AC646" s="11"/>
      <c r="AD646" s="46"/>
      <c r="AE646" s="46"/>
      <c r="AF646" s="46"/>
      <c r="AG646" s="46"/>
    </row>
    <row r="647" spans="1:33" ht="0.75" customHeight="1">
      <c r="A647"/>
      <c r="B647"/>
      <c r="C647"/>
      <c r="D647" s="11">
        <f t="shared" si="3"/>
        <v>-10</v>
      </c>
      <c r="E647" s="46">
        <f t="shared" si="4"/>
        <v>0.0016786792475318305</v>
      </c>
      <c r="F647" s="46">
        <f t="shared" si="5"/>
        <v>0.00031140369397729845</v>
      </c>
      <c r="G647" s="46">
        <f t="shared" si="6"/>
        <v>0.0001443947143637237</v>
      </c>
      <c r="H647" s="46">
        <f t="shared" si="7"/>
        <v>0.0008154850003343555</v>
      </c>
      <c r="I647" s="46">
        <f t="shared" si="8"/>
        <v>-0.016786792475318304</v>
      </c>
      <c r="AC647" s="11"/>
      <c r="AD647" s="46"/>
      <c r="AE647" s="46"/>
      <c r="AF647" s="46"/>
      <c r="AG647" s="46"/>
    </row>
    <row r="648" spans="1:33" ht="0.75" customHeight="1">
      <c r="A648"/>
      <c r="B648"/>
      <c r="C648"/>
      <c r="D648" s="11">
        <f t="shared" si="3"/>
        <v>-9</v>
      </c>
      <c r="E648" s="46">
        <f t="shared" si="4"/>
        <v>0.0018005754077543643</v>
      </c>
      <c r="F648" s="46">
        <f t="shared" si="5"/>
        <v>0.0003572964093999457</v>
      </c>
      <c r="G648" s="46">
        <f t="shared" si="6"/>
        <v>0.0001550504014209845</v>
      </c>
      <c r="H648" s="46">
        <f t="shared" si="7"/>
        <v>0.000845634973256725</v>
      </c>
      <c r="I648" s="46">
        <f t="shared" si="8"/>
        <v>-0.01620517866978928</v>
      </c>
      <c r="AC648" s="11"/>
      <c r="AD648" s="46"/>
      <c r="AE648" s="46"/>
      <c r="AF648" s="46"/>
      <c r="AG648" s="46"/>
    </row>
    <row r="649" spans="1:33" ht="0.75" customHeight="1">
      <c r="A649"/>
      <c r="B649"/>
      <c r="C649"/>
      <c r="D649" s="11">
        <f t="shared" si="3"/>
        <v>-8</v>
      </c>
      <c r="E649" s="46">
        <f t="shared" si="4"/>
        <v>0.0019290296983512456</v>
      </c>
      <c r="F649" s="46">
        <f t="shared" si="5"/>
        <v>0.00040899838804139604</v>
      </c>
      <c r="G649" s="46">
        <f t="shared" si="6"/>
        <v>0.00016639159638984696</v>
      </c>
      <c r="H649" s="46">
        <f t="shared" si="7"/>
        <v>0.000876628804879791</v>
      </c>
      <c r="I649" s="46">
        <f t="shared" si="8"/>
        <v>-0.015432237586809965</v>
      </c>
      <c r="AC649" s="11"/>
      <c r="AD649" s="46"/>
      <c r="AE649" s="46"/>
      <c r="AF649" s="46"/>
      <c r="AG649" s="46"/>
    </row>
    <row r="650" spans="1:33" ht="0.75" customHeight="1">
      <c r="A650"/>
      <c r="B650"/>
      <c r="C650"/>
      <c r="D650" s="11">
        <f t="shared" si="3"/>
        <v>-7</v>
      </c>
      <c r="E650" s="46">
        <f t="shared" si="4"/>
        <v>0.002064194042939022</v>
      </c>
      <c r="F650" s="46">
        <f t="shared" si="5"/>
        <v>0.00046709217688388455</v>
      </c>
      <c r="G650" s="46">
        <f t="shared" si="6"/>
        <v>0.00017845420113753014</v>
      </c>
      <c r="H650" s="46">
        <f t="shared" si="7"/>
        <v>0.0009084779274399095</v>
      </c>
      <c r="I650" s="46">
        <f t="shared" si="8"/>
        <v>-0.014449358300573152</v>
      </c>
      <c r="AC650" s="11"/>
      <c r="AD650" s="46"/>
      <c r="AE650" s="46"/>
      <c r="AF650" s="46"/>
      <c r="AG650" s="46"/>
    </row>
    <row r="651" spans="1:33" ht="0.75" customHeight="1">
      <c r="A651"/>
      <c r="B651"/>
      <c r="C651"/>
      <c r="D651" s="11">
        <f t="shared" si="3"/>
        <v>-6</v>
      </c>
      <c r="E651" s="46">
        <f t="shared" si="4"/>
        <v>0.002206206368006281</v>
      </c>
      <c r="F651" s="46">
        <f t="shared" si="5"/>
        <v>0.0005321960457833324</v>
      </c>
      <c r="G651" s="46">
        <f t="shared" si="6"/>
        <v>0.00019127537367063182</v>
      </c>
      <c r="H651" s="46">
        <f t="shared" si="7"/>
        <v>0.0009411933834673846</v>
      </c>
      <c r="I651" s="46">
        <f t="shared" si="8"/>
        <v>-0.013237238208037686</v>
      </c>
      <c r="AC651" s="11"/>
      <c r="AD651" s="46"/>
      <c r="AE651" s="46"/>
      <c r="AF651" s="46"/>
      <c r="AG651" s="46"/>
    </row>
    <row r="652" spans="1:33" ht="0.75" customHeight="1">
      <c r="A652"/>
      <c r="B652"/>
      <c r="C652"/>
      <c r="D652" s="11">
        <f t="shared" si="3"/>
        <v>-5</v>
      </c>
      <c r="E652" s="46">
        <f t="shared" si="4"/>
        <v>0.002355188944972379</v>
      </c>
      <c r="F652" s="46">
        <f t="shared" si="5"/>
        <v>0.0006049629056831342</v>
      </c>
      <c r="G652" s="46">
        <f t="shared" si="6"/>
        <v>0.0002048935259527941</v>
      </c>
      <c r="H652" s="46">
        <f t="shared" si="7"/>
        <v>0.0009747857977416658</v>
      </c>
      <c r="I652" s="46">
        <f t="shared" si="8"/>
        <v>-0.011775944724861894</v>
      </c>
      <c r="AC652" s="11"/>
      <c r="AD652" s="46"/>
      <c r="AE652" s="46"/>
      <c r="AF652" s="46"/>
      <c r="AG652" s="46"/>
    </row>
    <row r="653" spans="1:33" ht="0.75" customHeight="1">
      <c r="A653"/>
      <c r="B653"/>
      <c r="C653"/>
      <c r="D653" s="11">
        <f t="shared" si="3"/>
        <v>-4</v>
      </c>
      <c r="E653" s="46">
        <f t="shared" si="4"/>
        <v>0.0025112467132757266</v>
      </c>
      <c r="F653" s="46">
        <f t="shared" si="5"/>
        <v>0.0006860786443593695</v>
      </c>
      <c r="G653" s="46">
        <f t="shared" si="6"/>
        <v>0.00021934831763327235</v>
      </c>
      <c r="H653" s="46">
        <f t="shared" si="7"/>
        <v>0.0010092653488889278</v>
      </c>
      <c r="I653" s="46">
        <f t="shared" si="8"/>
        <v>-0.010044986853102907</v>
      </c>
      <c r="AC653" s="11"/>
      <c r="AD653" s="46"/>
      <c r="AE653" s="46"/>
      <c r="AF653" s="46"/>
      <c r="AG653" s="46"/>
    </row>
    <row r="654" spans="1:33" ht="0.75" customHeight="1">
      <c r="A654"/>
      <c r="B654"/>
      <c r="C654"/>
      <c r="D654" s="11">
        <f t="shared" si="3"/>
        <v>-3</v>
      </c>
      <c r="E654" s="46">
        <f t="shared" si="4"/>
        <v>0.0026744655955320148</v>
      </c>
      <c r="F654" s="46">
        <f t="shared" si="5"/>
        <v>0.0007762598234020391</v>
      </c>
      <c r="G654" s="46">
        <f t="shared" si="6"/>
        <v>0.00023468064541631381</v>
      </c>
      <c r="H654" s="46">
        <f t="shared" si="7"/>
        <v>0.0010446417406626874</v>
      </c>
      <c r="I654" s="46">
        <f t="shared" si="8"/>
        <v>-0.008023396786596044</v>
      </c>
      <c r="AC654" s="11"/>
      <c r="AD654" s="46"/>
      <c r="AE654" s="46"/>
      <c r="AF654" s="46"/>
      <c r="AG654" s="46"/>
    </row>
    <row r="655" spans="1:33" ht="0.75" customHeight="1">
      <c r="A655"/>
      <c r="B655"/>
      <c r="C655"/>
      <c r="D655" s="11">
        <f aca="true" t="shared" si="9" ref="D655:D665">D656-1</f>
        <v>-2</v>
      </c>
      <c r="E655" s="46">
        <f t="shared" si="4"/>
        <v>0.0028449108166228774</v>
      </c>
      <c r="F655" s="46">
        <f aca="true" t="shared" si="10" ref="F655:F665">(1/($G$474*SQRT(2*$G$471)))*$G$472^(-0.5*((D655-$G$473)/$G$474)^2)</f>
        <v>0.0008762506834653556</v>
      </c>
      <c r="G655" s="46">
        <f aca="true" t="shared" si="11" ref="G655:G665">(1/($H$474*SQRT(2*$H$471)))*$H$472^(-0.5*((D655-$H$473)/$H$474)^2)</f>
        <v>0.00025093262780105007</v>
      </c>
      <c r="H655" s="46">
        <f aca="true" t="shared" si="12" ref="H655:H665">(1/($I$474*SQRT(2*$I$471)))*$I$472^(-0.5*((D655-$I$473)/$I$474)^2)</f>
        <v>0.0010809241729503385</v>
      </c>
      <c r="I655" s="46">
        <f aca="true" t="shared" si="13" ref="I655:I665">D655*E655</f>
        <v>-0.005689821633245755</v>
      </c>
      <c r="AC655" s="11"/>
      <c r="AD655" s="46"/>
      <c r="AE655" s="46"/>
      <c r="AF655" s="46"/>
      <c r="AG655" s="46"/>
    </row>
    <row r="656" spans="4:33" ht="0.75" customHeight="1">
      <c r="D656" s="11">
        <f t="shared" si="9"/>
        <v>-1</v>
      </c>
      <c r="E656" s="46">
        <f t="shared" si="4"/>
        <v>0.003022625239334579</v>
      </c>
      <c r="F656" s="46">
        <f t="shared" si="10"/>
        <v>0.0009868194096527487</v>
      </c>
      <c r="G656" s="46">
        <f t="shared" si="11"/>
        <v>0.00026814758492278034</v>
      </c>
      <c r="H656" s="46">
        <f t="shared" si="12"/>
        <v>0.0011181213125505468</v>
      </c>
      <c r="I656" s="46">
        <f t="shared" si="13"/>
        <v>-0.003022625239334579</v>
      </c>
      <c r="AC656" s="11"/>
      <c r="AD656" s="46"/>
      <c r="AE656" s="46"/>
      <c r="AF656" s="46"/>
      <c r="AG656" s="46"/>
    </row>
    <row r="657" spans="4:33" ht="0.75" customHeight="1">
      <c r="D657" s="11">
        <f t="shared" si="9"/>
        <v>0</v>
      </c>
      <c r="E657" s="46">
        <f t="shared" si="4"/>
        <v>0.003207627729852052</v>
      </c>
      <c r="F657" s="46">
        <f t="shared" si="10"/>
        <v>0.0011087536153346705</v>
      </c>
      <c r="G657" s="46">
        <f t="shared" si="11"/>
        <v>0.0002863700132290889</v>
      </c>
      <c r="H657" s="46">
        <f t="shared" si="12"/>
        <v>0.0011562412637685828</v>
      </c>
      <c r="I657" s="46">
        <f t="shared" si="13"/>
        <v>0</v>
      </c>
      <c r="AC657" s="11"/>
      <c r="AD657" s="46"/>
      <c r="AE657" s="46"/>
      <c r="AF657" s="46"/>
      <c r="AG657" s="46"/>
    </row>
    <row r="658" spans="4:33" ht="0.75" customHeight="1">
      <c r="D658" s="11">
        <f t="shared" si="9"/>
        <v>1</v>
      </c>
      <c r="E658" s="46">
        <f t="shared" si="4"/>
        <v>0.0033999115670135167</v>
      </c>
      <c r="F658" s="46">
        <f t="shared" si="10"/>
        <v>0.0012428550107984387</v>
      </c>
      <c r="G658" s="46">
        <f t="shared" si="11"/>
        <v>0.0003056455547283658</v>
      </c>
      <c r="H658" s="46">
        <f t="shared" si="12"/>
        <v>0.00119529153887868</v>
      </c>
      <c r="I658" s="46">
        <f t="shared" si="13"/>
        <v>0.0033999115670135167</v>
      </c>
      <c r="AC658" s="11"/>
      <c r="AD658" s="46"/>
      <c r="AE658" s="46"/>
      <c r="AF658" s="46"/>
      <c r="AG658" s="46"/>
    </row>
    <row r="659" spans="4:33" ht="0.75" customHeight="1">
      <c r="D659" s="11">
        <f t="shared" si="9"/>
        <v>2</v>
      </c>
      <c r="E659" s="46">
        <f t="shared" si="4"/>
        <v>0.003599442909732949</v>
      </c>
      <c r="F659" s="46">
        <f t="shared" si="10"/>
        <v>0.0013899332329358814</v>
      </c>
      <c r="G659" s="46">
        <f t="shared" si="11"/>
        <v>0.00032602096055397295</v>
      </c>
      <c r="H659" s="46">
        <f t="shared" si="12"/>
        <v>0.0012352790285045147</v>
      </c>
      <c r="I659" s="46">
        <f t="shared" si="13"/>
        <v>0.007198885819465898</v>
      </c>
      <c r="AC659" s="11"/>
      <c r="AD659" s="46"/>
      <c r="AE659" s="46"/>
      <c r="AF659" s="46"/>
      <c r="AG659" s="46"/>
    </row>
    <row r="660" spans="4:33" ht="0.75" customHeight="1">
      <c r="D660" s="11">
        <f t="shared" si="9"/>
        <v>3</v>
      </c>
      <c r="E660" s="46">
        <f t="shared" si="4"/>
        <v>0.0038061593373901075</v>
      </c>
      <c r="F660" s="46">
        <f t="shared" si="10"/>
        <v>0.001550798823685876</v>
      </c>
      <c r="G660" s="46">
        <f t="shared" si="11"/>
        <v>0.00034754404859470143</v>
      </c>
      <c r="H660" s="46">
        <f t="shared" si="12"/>
        <v>0.0012762099719708262</v>
      </c>
      <c r="I660" s="46">
        <f t="shared" si="13"/>
        <v>0.011418478012170323</v>
      </c>
      <c r="AC660" s="11"/>
      <c r="AD660" s="46"/>
      <c r="AE660" s="46"/>
      <c r="AF660" s="46"/>
      <c r="AG660" s="46"/>
    </row>
    <row r="661" spans="4:33" ht="0.75" customHeight="1">
      <c r="D661" s="11">
        <f t="shared" si="9"/>
        <v>4</v>
      </c>
      <c r="E661" s="46">
        <f t="shared" si="4"/>
        <v>0.004019968478259545</v>
      </c>
      <c r="F661" s="46">
        <f t="shared" si="10"/>
        <v>0.00172625535812224</v>
      </c>
      <c r="G661" s="46">
        <f t="shared" si="11"/>
        <v>0.00037026365495126907</v>
      </c>
      <c r="H661" s="46">
        <f t="shared" si="12"/>
        <v>0.001318089927681054</v>
      </c>
      <c r="I661" s="46">
        <f t="shared" si="13"/>
        <v>0.01607987391303818</v>
      </c>
      <c r="AC661" s="11"/>
      <c r="AD661" s="46"/>
      <c r="AE661" s="46"/>
      <c r="AF661" s="46"/>
      <c r="AG661" s="46"/>
    </row>
    <row r="662" spans="4:33" ht="0.75" customHeight="1">
      <c r="D662" s="11">
        <f t="shared" si="9"/>
        <v>5</v>
      </c>
      <c r="E662" s="46">
        <f t="shared" si="4"/>
        <v>0.004240746741190834</v>
      </c>
      <c r="F662" s="46">
        <f t="shared" si="10"/>
        <v>0.0019170907378239452</v>
      </c>
      <c r="G662" s="46">
        <f t="shared" si="11"/>
        <v>0.00039422957898956436</v>
      </c>
      <c r="H662" s="46">
        <f t="shared" si="12"/>
        <v>0.001360923743577669</v>
      </c>
      <c r="I662" s="46">
        <f t="shared" si="13"/>
        <v>0.02120373370595417</v>
      </c>
      <c r="AC662" s="11"/>
      <c r="AD662" s="46"/>
      <c r="AE662" s="46"/>
      <c r="AF662" s="46"/>
      <c r="AG662" s="46"/>
    </row>
    <row r="663" spans="4:33" ht="0.75" customHeight="1">
      <c r="D663" s="11">
        <f t="shared" si="9"/>
        <v>6</v>
      </c>
      <c r="E663" s="46">
        <f t="shared" si="4"/>
        <v>0.00446833816575266</v>
      </c>
      <c r="F663" s="46">
        <f t="shared" si="10"/>
        <v>0.002124067681345969</v>
      </c>
      <c r="G663" s="46">
        <f t="shared" si="11"/>
        <v>0.0004194925217741544</v>
      </c>
      <c r="H663" s="46">
        <f t="shared" si="12"/>
        <v>0.0014047155277435606</v>
      </c>
      <c r="I663" s="46">
        <f t="shared" si="13"/>
        <v>0.026810028994515962</v>
      </c>
      <c r="AC663" s="11"/>
      <c r="AD663" s="46"/>
      <c r="AE663" s="46"/>
      <c r="AF663" s="46"/>
      <c r="AG663" s="46"/>
    </row>
    <row r="664" spans="4:33" ht="0.75" customHeight="1">
      <c r="D664" s="11">
        <f t="shared" si="9"/>
        <v>7</v>
      </c>
      <c r="E664" s="46">
        <f t="shared" si="4"/>
        <v>0.00470255340590557</v>
      </c>
      <c r="F664" s="46">
        <f t="shared" si="10"/>
        <v>0.0023479134610355132</v>
      </c>
      <c r="G664" s="46">
        <f t="shared" si="11"/>
        <v>0.0004461040176803173</v>
      </c>
      <c r="H664" s="46">
        <f t="shared" si="12"/>
        <v>0.0014494686192044817</v>
      </c>
      <c r="I664" s="46">
        <f t="shared" si="13"/>
        <v>0.03291787384133899</v>
      </c>
      <c r="AC664" s="11"/>
      <c r="AD664" s="46"/>
      <c r="AE664" s="46"/>
      <c r="AF664" s="46"/>
      <c r="AG664" s="46"/>
    </row>
    <row r="665" spans="4:33" ht="0.75" customHeight="1">
      <c r="D665" s="11">
        <f t="shared" si="9"/>
        <v>8</v>
      </c>
      <c r="E665" s="46">
        <f t="shared" si="4"/>
        <v>0.0049431688619648905</v>
      </c>
      <c r="F665" s="46">
        <f t="shared" si="10"/>
        <v>0.002589308953867348</v>
      </c>
      <c r="G665" s="46">
        <f t="shared" si="11"/>
        <v>0.00047411635899959027</v>
      </c>
      <c r="H665" s="46">
        <f t="shared" si="12"/>
        <v>0.001495185558994047</v>
      </c>
      <c r="I665" s="46">
        <f t="shared" si="13"/>
        <v>0.039545350895719124</v>
      </c>
      <c r="AC665" s="11"/>
      <c r="AD665" s="46"/>
      <c r="AE665" s="46"/>
      <c r="AF665" s="46"/>
      <c r="AG665" s="46"/>
    </row>
    <row r="666" spans="4:33" ht="0.75" customHeight="1">
      <c r="D666" s="11">
        <f>D667-1</f>
        <v>9</v>
      </c>
      <c r="E666" s="46">
        <f t="shared" si="4"/>
        <v>0.005189925975151725</v>
      </c>
      <c r="F666" s="46">
        <f aca="true" t="shared" si="14" ref="F666:F673">(1/($G$474*SQRT(2*$G$471)))*$G$472^(-0.5*((D666-$G$473)/$G$474)^2)</f>
        <v>0.002848877093109628</v>
      </c>
      <c r="G666" s="46">
        <f aca="true" t="shared" si="15" ref="G666:G673">(1/($H$474*SQRT(2*$H$471)))*$H$472^(-0.5*((D666-$H$473)/$H$474)^2)</f>
        <v>0.0005035825133725308</v>
      </c>
      <c r="H666" s="46">
        <f aca="true" t="shared" si="16" ref="H666:H673">(1/($I$474*SQRT(2*$I$471)))*$I$472^(-0.5*((D666-$I$473)/$I$474)^2)</f>
        <v>0.001541868061544198</v>
      </c>
      <c r="I666" s="46">
        <f aca="true" t="shared" si="17" ref="I666:I673">D666*E666</f>
        <v>0.04670933377636552</v>
      </c>
      <c r="AC666" s="11"/>
      <c r="AD666" s="46"/>
      <c r="AE666" s="46"/>
      <c r="AF666" s="46"/>
      <c r="AG666" s="46"/>
    </row>
    <row r="667" spans="4:33" ht="0.75" customHeight="1">
      <c r="D667" s="11">
        <v>10</v>
      </c>
      <c r="E667" s="46">
        <f t="shared" si="4"/>
        <v>0.005442530698402036</v>
      </c>
      <c r="F667" s="46">
        <f t="shared" si="14"/>
        <v>0.003127170827133444</v>
      </c>
      <c r="G667" s="46">
        <f t="shared" si="15"/>
        <v>0.0005345560339031663</v>
      </c>
      <c r="H667" s="46">
        <f t="shared" si="16"/>
        <v>0.0015895169864653662</v>
      </c>
      <c r="I667" s="46">
        <f t="shared" si="17"/>
        <v>0.05442530698402036</v>
      </c>
      <c r="AC667" s="11"/>
      <c r="AD667" s="46"/>
      <c r="AE667" s="46"/>
      <c r="AF667" s="46"/>
      <c r="AG667" s="46"/>
    </row>
    <row r="668" spans="4:33" ht="0.75" customHeight="1">
      <c r="D668" s="11">
        <v>11</v>
      </c>
      <c r="E668" s="46">
        <f t="shared" si="4"/>
        <v>0.0057006531563100525</v>
      </c>
      <c r="F668" s="46">
        <f t="shared" si="14"/>
        <v>0.0034246607111558824</v>
      </c>
      <c r="G668" s="46">
        <f t="shared" si="15"/>
        <v>0.0005670909618323753</v>
      </c>
      <c r="H668" s="46">
        <f t="shared" si="16"/>
        <v>0.0016381323107817142</v>
      </c>
      <c r="I668" s="46">
        <f t="shared" si="17"/>
        <v>0.06270718471941057</v>
      </c>
      <c r="AC668" s="11"/>
      <c r="AD668" s="46"/>
      <c r="AE668" s="46"/>
      <c r="AF668" s="46"/>
      <c r="AG668" s="46"/>
    </row>
    <row r="669" spans="4:33" ht="0.75" customHeight="1">
      <c r="D669" s="11">
        <v>12</v>
      </c>
      <c r="E669" s="46">
        <f t="shared" si="4"/>
        <v>0.00596392750612257</v>
      </c>
      <c r="F669" s="46">
        <f t="shared" si="14"/>
        <v>0.0037417222767268717</v>
      </c>
      <c r="G669" s="46">
        <f t="shared" si="15"/>
        <v>0.000601241721672324</v>
      </c>
      <c r="H669" s="46">
        <f t="shared" si="16"/>
        <v>0.0016877131016879163</v>
      </c>
      <c r="I669" s="46">
        <f t="shared" si="17"/>
        <v>0.07156713007347085</v>
      </c>
      <c r="J669" s="54"/>
      <c r="AC669" s="11"/>
      <c r="AD669" s="46"/>
      <c r="AE669" s="46"/>
      <c r="AF669" s="46"/>
      <c r="AG669" s="46"/>
    </row>
    <row r="670" spans="4:33" ht="0.75" customHeight="1">
      <c r="D670" s="11">
        <v>13</v>
      </c>
      <c r="E670" s="46">
        <f t="shared" si="4"/>
        <v>0.006231952010577301</v>
      </c>
      <c r="F670" s="46">
        <f t="shared" si="14"/>
        <v>0.004078623341871213</v>
      </c>
      <c r="G670" s="46">
        <f t="shared" si="15"/>
        <v>0.0006370630087309095</v>
      </c>
      <c r="H670" s="46">
        <f t="shared" si="16"/>
        <v>0.0017382574898948328</v>
      </c>
      <c r="I670" s="46">
        <f t="shared" si="17"/>
        <v>0.08101537613750491</v>
      </c>
      <c r="AC670" s="11"/>
      <c r="AD670" s="46"/>
      <c r="AE670" s="46"/>
      <c r="AF670" s="46"/>
      <c r="AG670" s="46"/>
    </row>
    <row r="671" spans="4:33" ht="0.75" customHeight="1">
      <c r="D671" s="11">
        <v>14</v>
      </c>
      <c r="E671" s="46">
        <f t="shared" si="4"/>
        <v>0.006504289332095489</v>
      </c>
      <c r="F671" s="46">
        <f t="shared" si="14"/>
        <v>0.004435511441491692</v>
      </c>
      <c r="G671" s="46">
        <f t="shared" si="15"/>
        <v>0.0006746096689840888</v>
      </c>
      <c r="H671" s="46">
        <f t="shared" si="16"/>
        <v>0.0017897626436322444</v>
      </c>
      <c r="I671" s="46">
        <f t="shared" si="17"/>
        <v>0.09106005064933685</v>
      </c>
      <c r="AC671" s="11"/>
      <c r="AD671" s="46"/>
      <c r="AE671" s="46"/>
      <c r="AF671" s="46"/>
      <c r="AG671" s="46"/>
    </row>
    <row r="672" spans="4:33" ht="0.75" customHeight="1">
      <c r="D672" s="11">
        <v>15</v>
      </c>
      <c r="E672" s="46">
        <f t="shared" si="4"/>
        <v>0.006780467056402976</v>
      </c>
      <c r="F672" s="46">
        <f t="shared" si="14"/>
        <v>0.004812401572426017</v>
      </c>
      <c r="G672" s="46">
        <f t="shared" si="15"/>
        <v>0.0007139365712847725</v>
      </c>
      <c r="H672" s="46">
        <f t="shared" si="16"/>
        <v>0.0018422247433773958</v>
      </c>
      <c r="I672" s="46">
        <f t="shared" si="17"/>
        <v>0.10170700584604464</v>
      </c>
      <c r="AC672" s="11"/>
      <c r="AD672" s="46"/>
      <c r="AE672" s="46"/>
      <c r="AF672" s="46"/>
      <c r="AG672" s="46"/>
    </row>
    <row r="673" spans="4:33" ht="0.75" customHeight="1">
      <c r="D673" s="11">
        <v>16</v>
      </c>
      <c r="E673" s="46">
        <f t="shared" si="4"/>
        <v>0.007059978452073109</v>
      </c>
      <c r="F673" s="46">
        <f t="shared" si="14"/>
        <v>0.005209164459927995</v>
      </c>
      <c r="G673" s="46">
        <f t="shared" si="15"/>
        <v>0.0007550984719297705</v>
      </c>
      <c r="H673" s="46">
        <f t="shared" si="16"/>
        <v>0.0018956389573786345</v>
      </c>
      <c r="I673" s="46">
        <f t="shared" si="17"/>
        <v>0.11295965523316974</v>
      </c>
      <c r="AC673" s="11"/>
      <c r="AD673" s="46"/>
      <c r="AE673" s="46"/>
      <c r="AF673" s="46"/>
      <c r="AG673" s="46"/>
    </row>
    <row r="674" spans="4:33" ht="0.75" customHeight="1">
      <c r="D674" s="11">
        <v>17</v>
      </c>
      <c r="E674" s="46">
        <f aca="true" t="shared" si="18" ref="E674:E737">(1/($F$474*SQRT(2*$F$471)))*$F$472^(-0.5*((D674-$F$473)/$F$474)^2)</f>
        <v>0.0073422834707702325</v>
      </c>
      <c r="F674" s="46">
        <f aca="true" t="shared" si="19" ref="F674:F737">(1/($G$474*SQRT(2*$G$471)))*$G$472^(-0.5*((D674-$G$473)/$G$474)^2)</f>
        <v>0.005625515561821628</v>
      </c>
      <c r="G674" s="46">
        <f aca="true" t="shared" si="20" ref="G674:G737">(1/($H$474*SQRT(2*$H$471)))*$H$472^(-0.5*((D674-$H$473)/$H$474)^2)</f>
        <v>0.000798149871640833</v>
      </c>
      <c r="H674" s="46">
        <f aca="true" t="shared" si="21" ref="H674:H737">(1/($I$474*SQRT(2*$I$471)))*$I$472^(-0.5*((D674-$I$473)/$I$474)^2)</f>
        <v>0.0019499994180436973</v>
      </c>
      <c r="I674" s="46">
        <f aca="true" t="shared" si="22" ref="I674:I737">D674*E674</f>
        <v>0.12481881900309395</v>
      </c>
      <c r="AC674" s="11"/>
      <c r="AD674" s="46"/>
      <c r="AE674" s="46"/>
      <c r="AF674" s="46"/>
      <c r="AG674" s="46"/>
    </row>
    <row r="675" spans="4:33" ht="0.75" customHeight="1">
      <c r="D675" s="11">
        <v>18</v>
      </c>
      <c r="E675" s="46">
        <f t="shared" si="18"/>
        <v>0.007626809991136582</v>
      </c>
      <c r="F675" s="46">
        <f t="shared" si="19"/>
        <v>0.006061005032692517</v>
      </c>
      <c r="G675" s="46">
        <f t="shared" si="20"/>
        <v>0.0008431448650522403</v>
      </c>
      <c r="H675" s="46">
        <f t="shared" si="21"/>
        <v>0.0020052991992623773</v>
      </c>
      <c r="I675" s="46">
        <f t="shared" si="22"/>
        <v>0.13728257984045847</v>
      </c>
      <c r="AC675" s="11"/>
      <c r="AD675" s="46"/>
      <c r="AE675" s="46"/>
      <c r="AF675" s="46"/>
      <c r="AG675" s="46"/>
    </row>
    <row r="676" spans="4:33" ht="0.75" customHeight="1">
      <c r="D676" s="11">
        <v>19</v>
      </c>
      <c r="E676" s="46">
        <f t="shared" si="18"/>
        <v>0.007912955307323149</v>
      </c>
      <c r="F676" s="46">
        <f t="shared" si="19"/>
        <v>0.006515008872810952</v>
      </c>
      <c r="G676" s="46">
        <f t="shared" si="20"/>
        <v>0.0008901369828353828</v>
      </c>
      <c r="H676" s="46">
        <f t="shared" si="21"/>
        <v>0.0020615302947332935</v>
      </c>
      <c r="I676" s="46">
        <f t="shared" si="22"/>
        <v>0.15034615083913982</v>
      </c>
      <c r="AC676" s="11"/>
      <c r="AD676" s="46"/>
      <c r="AE676" s="46"/>
      <c r="AF676" s="46"/>
      <c r="AG676" s="46"/>
    </row>
    <row r="677" spans="4:33" ht="0.75" customHeight="1">
      <c r="D677" s="11">
        <v>20</v>
      </c>
      <c r="E677" s="46">
        <f t="shared" si="18"/>
        <v>0.008200087861133007</v>
      </c>
      <c r="F677" s="46">
        <f t="shared" si="19"/>
        <v>0.006986721484658971</v>
      </c>
      <c r="G677" s="46">
        <f t="shared" si="20"/>
        <v>0.0009391790266303415</v>
      </c>
      <c r="H677" s="46">
        <f t="shared" si="21"/>
        <v>0.0021186835973642615</v>
      </c>
      <c r="I677" s="46">
        <f t="shared" si="22"/>
        <v>0.16400175722266014</v>
      </c>
      <c r="AC677" s="11"/>
      <c r="AD677" s="46"/>
      <c r="AE677" s="46"/>
      <c r="AF677" s="46"/>
      <c r="AG677" s="46"/>
    </row>
    <row r="678" spans="4:33" ht="0.75" customHeight="1">
      <c r="D678" s="11">
        <v>21</v>
      </c>
      <c r="E678" s="46">
        <f t="shared" si="18"/>
        <v>0.008487549214642492</v>
      </c>
      <c r="F678" s="46">
        <f t="shared" si="19"/>
        <v>0.007475149853661775</v>
      </c>
      <c r="G678" s="46">
        <f t="shared" si="20"/>
        <v>0.000990322896995485</v>
      </c>
      <c r="H678" s="46">
        <f t="shared" si="21"/>
        <v>0.002176748879815436</v>
      </c>
      <c r="I678" s="46">
        <f t="shared" si="22"/>
        <v>0.17823853350749233</v>
      </c>
      <c r="AC678" s="11"/>
      <c r="AD678" s="46"/>
      <c r="AE678" s="46"/>
      <c r="AF678" s="46"/>
      <c r="AG678" s="46"/>
    </row>
    <row r="679" spans="4:33" ht="0.75" customHeight="1">
      <c r="D679" s="11">
        <v>22</v>
      </c>
      <c r="E679" s="46">
        <f t="shared" si="18"/>
        <v>0.008774656258011266</v>
      </c>
      <c r="F679" s="46">
        <f t="shared" si="19"/>
        <v>0.007979109558789907</v>
      </c>
      <c r="G679" s="46">
        <f t="shared" si="20"/>
        <v>0.0010436194146282657</v>
      </c>
      <c r="H679" s="46">
        <f t="shared" si="21"/>
        <v>0.0022357147762537997</v>
      </c>
      <c r="I679" s="46">
        <f t="shared" si="22"/>
        <v>0.19304243767624785</v>
      </c>
      <c r="AC679" s="11"/>
      <c r="AD679" s="46"/>
      <c r="AE679" s="46"/>
      <c r="AF679" s="46"/>
      <c r="AG679" s="46"/>
    </row>
    <row r="680" spans="4:33" ht="0.75" customHeight="1">
      <c r="D680" s="11">
        <v>23</v>
      </c>
      <c r="E680" s="46">
        <f t="shared" si="18"/>
        <v>0.009060703645008283</v>
      </c>
      <c r="F680" s="46">
        <f t="shared" si="19"/>
        <v>0.008497222802984058</v>
      </c>
      <c r="G680" s="46">
        <f t="shared" si="20"/>
        <v>0.0010991181351537927</v>
      </c>
      <c r="H680" s="46">
        <f t="shared" si="21"/>
        <v>0.002295568765386862</v>
      </c>
      <c r="I680" s="46">
        <f t="shared" si="22"/>
        <v>0.2083961838351905</v>
      </c>
      <c r="AC680" s="11"/>
      <c r="AD680" s="46"/>
      <c r="AE680" s="46"/>
      <c r="AF680" s="46"/>
      <c r="AG680" s="46"/>
    </row>
    <row r="681" spans="4:33" ht="0.75" customHeight="1">
      <c r="D681" s="11">
        <v>24</v>
      </c>
      <c r="E681" s="46">
        <f t="shared" si="18"/>
        <v>0.009344966446589895</v>
      </c>
      <c r="F681" s="46">
        <f t="shared" si="19"/>
        <v>0.00902791863284906</v>
      </c>
      <c r="G681" s="46">
        <f t="shared" si="20"/>
        <v>0.0011568671578219335</v>
      </c>
      <c r="H681" s="46">
        <f t="shared" si="21"/>
        <v>0.002356297154842478</v>
      </c>
      <c r="I681" s="46">
        <f t="shared" si="22"/>
        <v>0.2242791947181575</v>
      </c>
      <c r="AC681" s="11"/>
      <c r="AD681" s="46"/>
      <c r="AE681" s="46"/>
      <c r="AF681" s="46"/>
      <c r="AG681" s="46"/>
    </row>
    <row r="682" spans="4:33" ht="0.75" customHeight="1">
      <c r="D682" s="11">
        <v>25</v>
      </c>
      <c r="E682" s="46">
        <f t="shared" si="18"/>
        <v>0.009626703010691708</v>
      </c>
      <c r="F682" s="46">
        <f t="shared" si="19"/>
        <v>0.009569435491869862</v>
      </c>
      <c r="G682" s="46">
        <f t="shared" si="20"/>
        <v>0.0012169129284986854</v>
      </c>
      <c r="H682" s="46">
        <f t="shared" si="21"/>
        <v>0.0024178850669605762</v>
      </c>
      <c r="I682" s="46">
        <f t="shared" si="22"/>
        <v>0.2406675752672927</v>
      </c>
      <c r="AC682" s="11"/>
      <c r="AD682" s="46"/>
      <c r="AE682" s="46"/>
      <c r="AF682" s="46"/>
      <c r="AG682" s="46"/>
    </row>
    <row r="683" spans="4:33" ht="0.75" customHeight="1">
      <c r="D683" s="11">
        <v>26</v>
      </c>
      <c r="E683" s="46">
        <f t="shared" si="18"/>
        <v>0.009905158014262344</v>
      </c>
      <c r="F683" s="46">
        <f t="shared" si="19"/>
        <v>0.010119826221743814</v>
      </c>
      <c r="G683" s="46">
        <f t="shared" si="20"/>
        <v>0.001279300037382969</v>
      </c>
      <c r="H683" s="46">
        <f t="shared" si="21"/>
        <v>0.0024803164260612785</v>
      </c>
      <c r="I683" s="46">
        <f t="shared" si="22"/>
        <v>0.2575341083708209</v>
      </c>
      <c r="AC683" s="11"/>
      <c r="AD683" s="46"/>
      <c r="AE683" s="46"/>
      <c r="AF683" s="46"/>
      <c r="AG683" s="46"/>
    </row>
    <row r="684" spans="4:33" ht="0.75" customHeight="1">
      <c r="D684" s="11">
        <v>27</v>
      </c>
      <c r="E684" s="46">
        <f t="shared" si="18"/>
        <v>0.010179565691498678</v>
      </c>
      <c r="F684" s="46">
        <f t="shared" si="19"/>
        <v>0.010676965592644576</v>
      </c>
      <c r="G684" s="46">
        <f t="shared" si="20"/>
        <v>0.0013440710119257608</v>
      </c>
      <c r="H684" s="46">
        <f t="shared" si="21"/>
        <v>0.0025435739472523416</v>
      </c>
      <c r="I684" s="46">
        <f t="shared" si="22"/>
        <v>0.27484827367046427</v>
      </c>
      <c r="AC684" s="11"/>
      <c r="AD684" s="46"/>
      <c r="AE684" s="46"/>
      <c r="AF684" s="46"/>
      <c r="AG684" s="46"/>
    </row>
    <row r="685" spans="4:33" ht="0.75" customHeight="1">
      <c r="D685" s="11">
        <v>28</v>
      </c>
      <c r="E685" s="46">
        <f t="shared" si="18"/>
        <v>0.010449153220263453</v>
      </c>
      <c r="F685" s="46">
        <f t="shared" si="19"/>
        <v>0.011238560405800143</v>
      </c>
      <c r="G685" s="46">
        <f t="shared" si="20"/>
        <v>0.0014112661054741776</v>
      </c>
      <c r="H685" s="46">
        <f t="shared" si="21"/>
        <v>0.0026076391268371833</v>
      </c>
      <c r="I685" s="46">
        <f t="shared" si="22"/>
        <v>0.2925762901673767</v>
      </c>
      <c r="AC685" s="11"/>
      <c r="AD685" s="46"/>
      <c r="AE685" s="46"/>
      <c r="AF685" s="46"/>
      <c r="AG685" s="46"/>
    </row>
    <row r="686" spans="4:33" ht="0.75" customHeight="1">
      <c r="D686" s="11">
        <v>29</v>
      </c>
      <c r="E686" s="46">
        <f t="shared" si="18"/>
        <v>0.010713144246801481</v>
      </c>
      <c r="F686" s="46">
        <f t="shared" si="19"/>
        <v>0.01180216217126276</v>
      </c>
      <c r="G686" s="46">
        <f t="shared" si="20"/>
        <v>0.0014809230822087135</v>
      </c>
      <c r="H686" s="46">
        <f t="shared" si="21"/>
        <v>0.002672492234382789</v>
      </c>
      <c r="I686" s="46">
        <f t="shared" si="22"/>
        <v>0.31068118315724297</v>
      </c>
      <c r="AC686" s="11"/>
      <c r="AD686" s="46"/>
      <c r="AE686" s="46"/>
      <c r="AF686" s="46"/>
      <c r="AG686" s="46"/>
    </row>
    <row r="687" spans="4:33" ht="0.75" customHeight="1">
      <c r="D687" s="11">
        <v>30</v>
      </c>
      <c r="E687" s="46">
        <f t="shared" si="18"/>
        <v>0.010970762527143215</v>
      </c>
      <c r="F687" s="46">
        <f t="shared" si="19"/>
        <v>0.012365182320863033</v>
      </c>
      <c r="G687" s="46">
        <f t="shared" si="20"/>
        <v>0.0015530769989868262</v>
      </c>
      <c r="H687" s="46">
        <f t="shared" si="21"/>
        <v>0.0027381123065047352</v>
      </c>
      <c r="I687" s="46">
        <f t="shared" si="22"/>
        <v>0.32912287581429645</v>
      </c>
      <c r="AC687" s="11"/>
      <c r="AD687" s="46"/>
      <c r="AE687" s="46"/>
      <c r="AF687" s="46"/>
      <c r="AG687" s="46"/>
    </row>
    <row r="688" spans="4:33" ht="0.75" customHeight="1">
      <c r="D688" s="11">
        <v>31</v>
      </c>
      <c r="E688" s="46">
        <f t="shared" si="18"/>
        <v>0.011221235662017463</v>
      </c>
      <c r="F688" s="46">
        <f t="shared" si="19"/>
        <v>0.012924909871861323</v>
      </c>
      <c r="G688" s="46">
        <f t="shared" si="20"/>
        <v>0.0016277599847503708</v>
      </c>
      <c r="H688" s="46">
        <f t="shared" si="21"/>
        <v>0.0028044771424241997</v>
      </c>
      <c r="I688" s="46">
        <f t="shared" si="22"/>
        <v>0.3478583055225414</v>
      </c>
      <c r="AC688" s="11"/>
      <c r="AD688" s="46"/>
      <c r="AE688" s="46"/>
      <c r="AF688" s="46"/>
      <c r="AG688" s="46"/>
    </row>
    <row r="689" spans="4:33" ht="0.75" customHeight="1">
      <c r="D689" s="11">
        <v>32</v>
      </c>
      <c r="E689" s="46">
        <f t="shared" si="18"/>
        <v>0.011463798900709027</v>
      </c>
      <c r="F689" s="46">
        <f t="shared" si="19"/>
        <v>0.013478531411604976</v>
      </c>
      <c r="G689" s="46">
        <f t="shared" si="20"/>
        <v>0.0017050010181975956</v>
      </c>
      <c r="H689" s="46">
        <f t="shared" si="21"/>
        <v>0.002871563301349392</v>
      </c>
      <c r="I689" s="46">
        <f t="shared" si="22"/>
        <v>0.36684156482268887</v>
      </c>
      <c r="AC689" s="11"/>
      <c r="AD689" s="46"/>
      <c r="AE689" s="46"/>
      <c r="AF689" s="46"/>
      <c r="AG689" s="46"/>
    </row>
    <row r="690" spans="4:33" ht="0.75" customHeight="1">
      <c r="D690" s="11">
        <v>33</v>
      </c>
      <c r="E690" s="46">
        <f t="shared" si="18"/>
        <v>0.011697698988112395</v>
      </c>
      <c r="F690" s="46">
        <f t="shared" si="19"/>
        <v>0.014023153228501594</v>
      </c>
      <c r="G690" s="46">
        <f t="shared" si="20"/>
        <v>0.0017848257044623145</v>
      </c>
      <c r="H690" s="46">
        <f t="shared" si="21"/>
        <v>0.0029393461017310774</v>
      </c>
      <c r="I690" s="46">
        <f t="shared" si="22"/>
        <v>0.38602406660770905</v>
      </c>
      <c r="AC690" s="11"/>
      <c r="AD690" s="46"/>
      <c r="AE690" s="46"/>
      <c r="AF690" s="46"/>
      <c r="AG690" s="46"/>
    </row>
    <row r="691" spans="4:33" ht="0.75" customHeight="1">
      <c r="D691" s="11">
        <v>34</v>
      </c>
      <c r="E691" s="46">
        <f t="shared" si="18"/>
        <v>0.01192219802826648</v>
      </c>
      <c r="F691" s="46">
        <f t="shared" si="19"/>
        <v>0.014555825370799207</v>
      </c>
      <c r="G691" s="46">
        <f t="shared" si="20"/>
        <v>0.001867256051583082</v>
      </c>
      <c r="H691" s="46">
        <f t="shared" si="21"/>
        <v>0.0030077996224390194</v>
      </c>
      <c r="I691" s="46">
        <f t="shared" si="22"/>
        <v>0.4053547329610603</v>
      </c>
      <c r="AC691" s="11"/>
      <c r="AD691" s="46"/>
      <c r="AE691" s="46"/>
      <c r="AF691" s="46"/>
      <c r="AG691" s="46"/>
    </row>
    <row r="692" spans="4:33" ht="0.75" customHeight="1">
      <c r="D692" s="11">
        <v>35</v>
      </c>
      <c r="E692" s="46">
        <f t="shared" si="18"/>
        <v>0.012136577336923846</v>
      </c>
      <c r="F692" s="46">
        <f t="shared" si="19"/>
        <v>0.015073567373015307</v>
      </c>
      <c r="G692" s="46">
        <f t="shared" si="20"/>
        <v>0.0019523102475835202</v>
      </c>
      <c r="H692" s="46">
        <f t="shared" si="21"/>
        <v>0.0030768967059030703</v>
      </c>
      <c r="I692" s="46">
        <f t="shared" si="22"/>
        <v>0.4247802067923346</v>
      </c>
      <c r="AC692" s="11"/>
      <c r="AD692" s="46"/>
      <c r="AE692" s="46"/>
      <c r="AF692" s="46"/>
      <c r="AG692" s="46"/>
    </row>
    <row r="693" spans="4:33" ht="0.75" customHeight="1">
      <c r="D693" s="11">
        <v>36</v>
      </c>
      <c r="E693" s="46">
        <f t="shared" si="18"/>
        <v>0.012340141255223576</v>
      </c>
      <c r="F693" s="46">
        <f t="shared" si="19"/>
        <v>0.015573395351363005</v>
      </c>
      <c r="G693" s="46">
        <f t="shared" si="20"/>
        <v>0.0020400024390209667</v>
      </c>
      <c r="H693" s="46">
        <f t="shared" si="21"/>
        <v>0.0031466089632594028</v>
      </c>
      <c r="I693" s="46">
        <f t="shared" si="22"/>
        <v>0.4442450851880487</v>
      </c>
      <c r="AC693" s="11"/>
      <c r="AD693" s="46"/>
      <c r="AE693" s="46"/>
      <c r="AF693" s="46"/>
      <c r="AG693" s="46"/>
    </row>
    <row r="694" spans="4:33" ht="0.75" customHeight="1">
      <c r="D694" s="11">
        <v>37</v>
      </c>
      <c r="E694" s="46">
        <f t="shared" si="18"/>
        <v>0.01253222089631054</v>
      </c>
      <c r="F694" s="46">
        <f t="shared" si="19"/>
        <v>0.016052350135135514</v>
      </c>
      <c r="G694" s="46">
        <f t="shared" si="20"/>
        <v>0.0021303425118941064</v>
      </c>
      <c r="H694" s="46">
        <f t="shared" si="21"/>
        <v>0.003216906781538913</v>
      </c>
      <c r="I694" s="46">
        <f t="shared" si="22"/>
        <v>0.46369217316349</v>
      </c>
      <c r="AC694" s="11"/>
      <c r="AD694" s="46"/>
      <c r="AE694" s="46"/>
      <c r="AF694" s="46"/>
      <c r="AG694" s="46"/>
    </row>
    <row r="695" spans="4:33" ht="0.75" customHeight="1">
      <c r="D695" s="11">
        <v>38</v>
      </c>
      <c r="E695" s="46">
        <f t="shared" si="18"/>
        <v>0.01271217779678295</v>
      </c>
      <c r="F695" s="46">
        <f t="shared" si="19"/>
        <v>0.016507526071623813</v>
      </c>
      <c r="G695" s="46">
        <f t="shared" si="20"/>
        <v>0.0022233358758308496</v>
      </c>
      <c r="H695" s="46">
        <f t="shared" si="21"/>
        <v>0.0032877593329312315</v>
      </c>
      <c r="I695" s="46">
        <f t="shared" si="22"/>
        <v>0.4830627562777521</v>
      </c>
      <c r="AC695" s="11"/>
      <c r="AD695" s="46"/>
      <c r="AE695" s="46"/>
      <c r="AF695" s="46"/>
      <c r="AG695" s="46"/>
    </row>
    <row r="696" spans="4:33" ht="0.75" customHeight="1">
      <c r="D696" s="11">
        <v>39</v>
      </c>
      <c r="E696" s="46">
        <f t="shared" si="18"/>
        <v>0.012879407445158877</v>
      </c>
      <c r="F696" s="46">
        <f t="shared" si="19"/>
        <v>0.016936100118564286</v>
      </c>
      <c r="G696" s="46">
        <f t="shared" si="20"/>
        <v>0.0023189832525051805</v>
      </c>
      <c r="H696" s="46">
        <f t="shared" si="21"/>
        <v>0.0033591345861540187</v>
      </c>
      <c r="I696" s="46">
        <f t="shared" si="22"/>
        <v>0.5022968903611962</v>
      </c>
      <c r="AC696" s="11"/>
      <c r="AD696" s="46"/>
      <c r="AE696" s="46"/>
      <c r="AF696" s="46"/>
      <c r="AG696" s="46"/>
    </row>
    <row r="697" spans="4:33" ht="0.75" customHeight="1">
      <c r="D697" s="11">
        <v>40</v>
      </c>
      <c r="E697" s="46">
        <f t="shared" si="18"/>
        <v>0.013033342660132714</v>
      </c>
      <c r="F697" s="46">
        <f t="shared" si="19"/>
        <v>0.01733536082104472</v>
      </c>
      <c r="G697" s="46">
        <f t="shared" si="20"/>
        <v>0.0024172804692556564</v>
      </c>
      <c r="H697" s="46">
        <f t="shared" si="21"/>
        <v>0.0034309993199532437</v>
      </c>
      <c r="I697" s="46">
        <f t="shared" si="22"/>
        <v>0.5213337064053085</v>
      </c>
      <c r="AC697" s="11"/>
      <c r="AD697" s="46"/>
      <c r="AE697" s="46"/>
      <c r="AF697" s="46"/>
      <c r="AG697" s="46"/>
    </row>
    <row r="698" spans="4:33" ht="0.75" customHeight="1">
      <c r="D698" s="11">
        <v>41</v>
      </c>
      <c r="E698" s="46">
        <f t="shared" si="18"/>
        <v>0.013173456792242109</v>
      </c>
      <c r="F698" s="46">
        <f t="shared" si="19"/>
        <v>0.017702736759807457</v>
      </c>
      <c r="G698" s="46">
        <f t="shared" si="20"/>
        <v>0.002518218258898497</v>
      </c>
      <c r="H698" s="46">
        <f t="shared" si="21"/>
        <v>0.003503319138756121</v>
      </c>
      <c r="I698" s="46">
        <f t="shared" si="22"/>
        <v>0.5401117284819265</v>
      </c>
      <c r="AC698" s="11"/>
      <c r="AD698" s="46"/>
      <c r="AE698" s="46"/>
      <c r="AF698" s="46"/>
      <c r="AG698" s="46"/>
    </row>
    <row r="699" spans="4:33" ht="0.75" customHeight="1">
      <c r="D699" s="11">
        <v>42</v>
      </c>
      <c r="E699" s="46">
        <f t="shared" si="18"/>
        <v>0.013299266723679794</v>
      </c>
      <c r="F699" s="46">
        <f t="shared" si="19"/>
        <v>0.0180358240553988</v>
      </c>
      <c r="G699" s="46">
        <f t="shared" si="20"/>
        <v>0.002621782066744385</v>
      </c>
      <c r="H699" s="46">
        <f t="shared" si="21"/>
        <v>0.0035760584904940725</v>
      </c>
      <c r="I699" s="46">
        <f t="shared" si="22"/>
        <v>0.5585692023945513</v>
      </c>
      <c r="AC699" s="11"/>
      <c r="AD699" s="46"/>
      <c r="AE699" s="46"/>
      <c r="AF699" s="46"/>
      <c r="AG699" s="46"/>
    </row>
    <row r="700" spans="4:33" ht="0.75" customHeight="1">
      <c r="D700" s="11">
        <v>43</v>
      </c>
      <c r="E700" s="46">
        <f t="shared" si="18"/>
        <v>0.01341033564235455</v>
      </c>
      <c r="F700" s="46">
        <f t="shared" si="19"/>
        <v>0.018332412517879842</v>
      </c>
      <c r="G700" s="46">
        <f t="shared" si="20"/>
        <v>0.0027279518658399997</v>
      </c>
      <c r="H700" s="46">
        <f t="shared" si="21"/>
        <v>0.003649180686608804</v>
      </c>
      <c r="I700" s="46">
        <f t="shared" si="22"/>
        <v>0.5766444326212457</v>
      </c>
      <c r="AC700" s="11"/>
      <c r="AD700" s="46"/>
      <c r="AE700" s="46"/>
      <c r="AF700" s="46"/>
      <c r="AG700" s="46"/>
    </row>
    <row r="701" spans="4:33" ht="0.75" customHeight="1">
      <c r="D701" s="11">
        <v>44</v>
      </c>
      <c r="E701" s="46">
        <f t="shared" si="18"/>
        <v>0.013506275567919961</v>
      </c>
      <c r="F701" s="46">
        <f t="shared" si="19"/>
        <v>0.018590510044915947</v>
      </c>
      <c r="G701" s="46">
        <f t="shared" si="20"/>
        <v>0.00283670198146267</v>
      </c>
      <c r="H701" s="46">
        <f t="shared" si="21"/>
        <v>0.0037226479242500068</v>
      </c>
      <c r="I701" s="46">
        <f t="shared" si="22"/>
        <v>0.5942761249884783</v>
      </c>
      <c r="AC701" s="11"/>
      <c r="AD701" s="46"/>
      <c r="AE701" s="46"/>
      <c r="AF701" s="46"/>
      <c r="AG701" s="46"/>
    </row>
    <row r="702" spans="4:33" ht="0.75" customHeight="1">
      <c r="D702" s="11">
        <v>45</v>
      </c>
      <c r="E702" s="46">
        <f t="shared" si="18"/>
        <v>0.013586749609333648</v>
      </c>
      <c r="F702" s="46">
        <f t="shared" si="19"/>
        <v>0.01880836489189885</v>
      </c>
      <c r="G702" s="46">
        <f t="shared" si="20"/>
        <v>0.0029480009258991426</v>
      </c>
      <c r="H702" s="46">
        <f t="shared" si="21"/>
        <v>0.003796421310668654</v>
      </c>
      <c r="I702" s="46">
        <f t="shared" si="22"/>
        <v>0.6114037324200141</v>
      </c>
      <c r="AC702" s="11"/>
      <c r="AD702" s="46"/>
      <c r="AE702" s="46"/>
      <c r="AF702" s="46"/>
      <c r="AG702" s="46"/>
    </row>
    <row r="703" spans="4:33" ht="0.75" customHeight="1">
      <c r="D703" s="11">
        <v>46</v>
      </c>
      <c r="E703" s="46">
        <f t="shared" si="18"/>
        <v>0.013651473935566514</v>
      </c>
      <c r="F703" s="46">
        <f t="shared" si="19"/>
        <v>0.018984485466041184</v>
      </c>
      <c r="G703" s="46">
        <f t="shared" si="20"/>
        <v>0.003061811244537018</v>
      </c>
      <c r="H703" s="46">
        <f t="shared" si="21"/>
        <v>0.0038704608898051164</v>
      </c>
      <c r="I703" s="46">
        <f t="shared" si="22"/>
        <v>0.6279678010360596</v>
      </c>
      <c r="AC703" s="11"/>
      <c r="AD703" s="46"/>
      <c r="AE703" s="46"/>
      <c r="AF703" s="46"/>
      <c r="AG703" s="46"/>
    </row>
    <row r="704" spans="4:33" ht="0.75" customHeight="1">
      <c r="D704" s="11">
        <v>47</v>
      </c>
      <c r="E704" s="46">
        <f t="shared" si="18"/>
        <v>0.013700219443330316</v>
      </c>
      <c r="F704" s="46">
        <f t="shared" si="19"/>
        <v>0.019117657331652996</v>
      </c>
      <c r="G704" s="46">
        <f t="shared" si="20"/>
        <v>0.0031780893742898338</v>
      </c>
      <c r="H704" s="46">
        <f t="shared" si="21"/>
        <v>0.00394472567106651</v>
      </c>
      <c r="I704" s="46">
        <f t="shared" si="22"/>
        <v>0.6439103138365249</v>
      </c>
      <c r="AC704" s="11"/>
      <c r="AD704" s="46"/>
      <c r="AE704" s="46"/>
      <c r="AF704" s="46"/>
      <c r="AG704" s="46"/>
    </row>
    <row r="705" spans="4:33" ht="0.75" customHeight="1">
      <c r="D705" s="11">
        <v>48</v>
      </c>
      <c r="E705" s="46">
        <f t="shared" si="18"/>
        <v>0.013732813108110722</v>
      </c>
      <c r="F705" s="46">
        <f t="shared" si="19"/>
        <v>0.019206957155427924</v>
      </c>
      <c r="G705" s="46">
        <f t="shared" si="20"/>
        <v>0.0032967855153639035</v>
      </c>
      <c r="H705" s="46">
        <f t="shared" si="21"/>
        <v>0.004019173660282824</v>
      </c>
      <c r="I705" s="46">
        <f t="shared" si="22"/>
        <v>0.6591750291893146</v>
      </c>
      <c r="AC705" s="11"/>
      <c r="AD705" s="46"/>
      <c r="AE705" s="46"/>
      <c r="AF705" s="46"/>
      <c r="AG705" s="46"/>
    </row>
    <row r="706" spans="4:33" ht="0.75" customHeight="1">
      <c r="D706" s="11">
        <v>49</v>
      </c>
      <c r="E706" s="46">
        <f t="shared" si="18"/>
        <v>0.013749139007356352</v>
      </c>
      <c r="F706" s="46">
        <f t="shared" si="19"/>
        <v>0.01925176336773902</v>
      </c>
      <c r="G706" s="46">
        <f t="shared" si="20"/>
        <v>0.003417843517356521</v>
      </c>
      <c r="H706" s="46">
        <f t="shared" si="21"/>
        <v>0.004093761892826383</v>
      </c>
      <c r="I706" s="46">
        <f t="shared" si="22"/>
        <v>0.6737078113604612</v>
      </c>
      <c r="AC706" s="11"/>
      <c r="AD706" s="46"/>
      <c r="AE706" s="46"/>
      <c r="AF706" s="46"/>
      <c r="AG706" s="46"/>
    </row>
    <row r="707" spans="4:33" ht="0.75" customHeight="1">
      <c r="D707" s="11">
        <v>50</v>
      </c>
      <c r="E707" s="46">
        <f t="shared" si="18"/>
        <v>0.013749139007356352</v>
      </c>
      <c r="F707" s="46">
        <f t="shared" si="19"/>
        <v>0.01925176336773902</v>
      </c>
      <c r="G707" s="46">
        <f t="shared" si="20"/>
        <v>0.0035412007806512047</v>
      </c>
      <c r="H707" s="46">
        <f t="shared" si="21"/>
        <v>0.004168446468874208</v>
      </c>
      <c r="I707" s="46">
        <f t="shared" si="22"/>
        <v>0.6874569503678176</v>
      </c>
      <c r="AC707" s="11"/>
      <c r="AD707" s="46"/>
      <c r="AE707" s="46"/>
      <c r="AF707" s="46"/>
      <c r="AG707" s="46"/>
    </row>
    <row r="708" spans="4:33" ht="0.75" customHeight="1">
      <c r="D708" s="11">
        <v>51</v>
      </c>
      <c r="E708" s="46">
        <f t="shared" si="18"/>
        <v>0.013732813108110722</v>
      </c>
      <c r="F708" s="46">
        <f t="shared" si="19"/>
        <v>0.019206957155427924</v>
      </c>
      <c r="G708" s="46">
        <f t="shared" si="20"/>
        <v>0.0036667881740459684</v>
      </c>
      <c r="H708" s="46">
        <f t="shared" si="21"/>
        <v>0.004243182590787759</v>
      </c>
      <c r="I708" s="46">
        <f t="shared" si="22"/>
        <v>0.7003734685136468</v>
      </c>
      <c r="AC708" s="11"/>
      <c r="AD708" s="46"/>
      <c r="AE708" s="46"/>
      <c r="AF708" s="46"/>
      <c r="AG708" s="46"/>
    </row>
    <row r="709" spans="4:33" ht="0.75" customHeight="1">
      <c r="D709" s="11">
        <v>52</v>
      </c>
      <c r="E709" s="46">
        <f t="shared" si="18"/>
        <v>0.013700219443330316</v>
      </c>
      <c r="F709" s="46">
        <f t="shared" si="19"/>
        <v>0.019117657331652996</v>
      </c>
      <c r="G709" s="46">
        <f t="shared" si="20"/>
        <v>0.0037945299695151535</v>
      </c>
      <c r="H709" s="46">
        <f t="shared" si="21"/>
        <v>0.004317924602579444</v>
      </c>
      <c r="I709" s="46">
        <f t="shared" si="22"/>
        <v>0.7124114110531765</v>
      </c>
      <c r="AC709" s="11"/>
      <c r="AD709" s="46"/>
      <c r="AE709" s="46"/>
      <c r="AF709" s="46"/>
      <c r="AG709" s="46"/>
    </row>
    <row r="710" spans="4:33" ht="0.75" customHeight="1">
      <c r="D710" s="11">
        <v>53</v>
      </c>
      <c r="E710" s="46">
        <f t="shared" si="18"/>
        <v>0.013651473935566514</v>
      </c>
      <c r="F710" s="46">
        <f t="shared" si="19"/>
        <v>0.018984485466041184</v>
      </c>
      <c r="G710" s="46">
        <f t="shared" si="20"/>
        <v>0.003924343794964299</v>
      </c>
      <c r="H710" s="46">
        <f t="shared" si="21"/>
        <v>0.004392626031430164</v>
      </c>
      <c r="I710" s="46">
        <f t="shared" si="22"/>
        <v>0.7235281185850252</v>
      </c>
      <c r="AC710" s="11"/>
      <c r="AD710" s="46"/>
      <c r="AE710" s="46"/>
      <c r="AF710" s="46"/>
      <c r="AG710" s="46"/>
    </row>
    <row r="711" spans="4:33" ht="0.75" customHeight="1">
      <c r="D711" s="11">
        <v>54</v>
      </c>
      <c r="E711" s="46">
        <f t="shared" si="18"/>
        <v>0.013586749609333648</v>
      </c>
      <c r="F711" s="46">
        <f t="shared" si="19"/>
        <v>0.01880836489189885</v>
      </c>
      <c r="G711" s="46">
        <f t="shared" si="20"/>
        <v>0.004056140605790567</v>
      </c>
      <c r="H711" s="46">
        <f t="shared" si="21"/>
        <v>0.00446723963121707</v>
      </c>
      <c r="I711" s="46">
        <f t="shared" si="22"/>
        <v>0.733684478904017</v>
      </c>
      <c r="AC711" s="11"/>
      <c r="AD711" s="46"/>
      <c r="AE711" s="46"/>
      <c r="AF711" s="46"/>
      <c r="AG711" s="46"/>
    </row>
    <row r="712" spans="4:33" ht="0.75" customHeight="1">
      <c r="D712" s="11">
        <v>55</v>
      </c>
      <c r="E712" s="46">
        <f t="shared" si="18"/>
        <v>0.013506275567919961</v>
      </c>
      <c r="F712" s="46">
        <f t="shared" si="19"/>
        <v>0.018590510044915947</v>
      </c>
      <c r="G712" s="46">
        <f t="shared" si="20"/>
        <v>0.004189824676008784</v>
      </c>
      <c r="H712" s="46">
        <f t="shared" si="21"/>
        <v>0.004541717428005556</v>
      </c>
      <c r="I712" s="46">
        <f t="shared" si="22"/>
        <v>0.7428451562355979</v>
      </c>
      <c r="AC712" s="11"/>
      <c r="AD712" s="46"/>
      <c r="AE712" s="46"/>
      <c r="AF712" s="46"/>
      <c r="AG712" s="46"/>
    </row>
    <row r="713" spans="4:33" ht="0.75" customHeight="1">
      <c r="D713" s="11">
        <v>56</v>
      </c>
      <c r="E713" s="46">
        <f t="shared" si="18"/>
        <v>0.01341033564235455</v>
      </c>
      <c r="F713" s="46">
        <f t="shared" si="19"/>
        <v>0.018332412517879842</v>
      </c>
      <c r="G713" s="46">
        <f t="shared" si="20"/>
        <v>0.004325293609645036</v>
      </c>
      <c r="H713" s="46">
        <f t="shared" si="21"/>
        <v>0.004616010767454445</v>
      </c>
      <c r="I713" s="46">
        <f t="shared" si="22"/>
        <v>0.7509787959718548</v>
      </c>
      <c r="AC713" s="11"/>
      <c r="AD713" s="46"/>
      <c r="AE713" s="46"/>
      <c r="AF713" s="46"/>
      <c r="AG713" s="46"/>
    </row>
    <row r="714" spans="4:33" ht="0.75" customHeight="1">
      <c r="D714" s="11">
        <v>57</v>
      </c>
      <c r="E714" s="46">
        <f t="shared" si="18"/>
        <v>0.013299266723679794</v>
      </c>
      <c r="F714" s="46">
        <f t="shared" si="19"/>
        <v>0.0180358240553988</v>
      </c>
      <c r="G714" s="46">
        <f t="shared" si="20"/>
        <v>0.004462438373036178</v>
      </c>
      <c r="H714" s="46">
        <f t="shared" si="21"/>
        <v>0.004690070364078318</v>
      </c>
      <c r="I714" s="46">
        <f t="shared" si="22"/>
        <v>0.7580582032497483</v>
      </c>
      <c r="AC714" s="11"/>
      <c r="AD714" s="46"/>
      <c r="AE714" s="46"/>
      <c r="AF714" s="46"/>
      <c r="AG714" s="46"/>
    </row>
    <row r="715" spans="4:33" ht="0.75" customHeight="1">
      <c r="D715" s="11">
        <v>58</v>
      </c>
      <c r="E715" s="46">
        <f t="shared" si="18"/>
        <v>0.013173456792242109</v>
      </c>
      <c r="F715" s="46">
        <f t="shared" si="19"/>
        <v>0.017702736759807457</v>
      </c>
      <c r="G715" s="46">
        <f t="shared" si="20"/>
        <v>0.004601143348604837</v>
      </c>
      <c r="H715" s="46">
        <f t="shared" si="21"/>
        <v>0.004763846352305857</v>
      </c>
      <c r="I715" s="46">
        <f t="shared" si="22"/>
        <v>0.7640604939500423</v>
      </c>
      <c r="AC715" s="11"/>
      <c r="AD715" s="46"/>
      <c r="AE715" s="46"/>
      <c r="AF715" s="46"/>
      <c r="AG715" s="46"/>
    </row>
    <row r="716" spans="4:33" ht="0.75" customHeight="1">
      <c r="D716" s="11">
        <v>59</v>
      </c>
      <c r="E716" s="46">
        <f t="shared" si="18"/>
        <v>0.013033342660132714</v>
      </c>
      <c r="F716" s="46">
        <f t="shared" si="19"/>
        <v>0.01733536082104472</v>
      </c>
      <c r="G716" s="46">
        <f t="shared" si="20"/>
        <v>0.004741286410605578</v>
      </c>
      <c r="H716" s="46">
        <f t="shared" si="21"/>
        <v>0.004837288339268254</v>
      </c>
      <c r="I716" s="46">
        <f t="shared" si="22"/>
        <v>0.7689672169478301</v>
      </c>
      <c r="AC716" s="11"/>
      <c r="AD716" s="46"/>
      <c r="AE716" s="46"/>
      <c r="AF716" s="46"/>
      <c r="AG716" s="46"/>
    </row>
    <row r="717" spans="4:33" ht="0.75" customHeight="1">
      <c r="D717" s="11">
        <v>60</v>
      </c>
      <c r="E717" s="46">
        <f t="shared" si="18"/>
        <v>0.012879407445158877</v>
      </c>
      <c r="F717" s="46">
        <f t="shared" si="19"/>
        <v>0.016936100118564286</v>
      </c>
      <c r="G717" s="46">
        <f t="shared" si="20"/>
        <v>0.004882739023259177</v>
      </c>
      <c r="H717" s="46">
        <f t="shared" si="21"/>
        <v>0.004910345459246809</v>
      </c>
      <c r="I717" s="46">
        <f t="shared" si="22"/>
        <v>0.7727644467095327</v>
      </c>
      <c r="AC717" s="11"/>
      <c r="AD717" s="46"/>
      <c r="AE717" s="46"/>
      <c r="AF717" s="46"/>
      <c r="AG717" s="46"/>
    </row>
    <row r="718" spans="4:33" ht="0.75" customHeight="1">
      <c r="D718" s="11">
        <v>61</v>
      </c>
      <c r="E718" s="46">
        <f t="shared" si="18"/>
        <v>0.01271217779678295</v>
      </c>
      <c r="F718" s="46">
        <f t="shared" si="19"/>
        <v>0.016507526071623813</v>
      </c>
      <c r="G718" s="46">
        <f t="shared" si="20"/>
        <v>0.005025366361608687</v>
      </c>
      <c r="H718" s="46">
        <f t="shared" si="21"/>
        <v>0.004982966429704161</v>
      </c>
      <c r="I718" s="46">
        <f t="shared" si="22"/>
        <v>0.77544284560376</v>
      </c>
      <c r="AC718" s="11"/>
      <c r="AD718" s="46"/>
      <c r="AE718" s="46"/>
      <c r="AF718" s="46"/>
      <c r="AG718" s="46"/>
    </row>
    <row r="719" spans="4:33" ht="0.75" customHeight="1">
      <c r="D719" s="11">
        <v>62</v>
      </c>
      <c r="E719" s="46">
        <f t="shared" si="18"/>
        <v>0.01253222089631054</v>
      </c>
      <c r="F719" s="46">
        <f t="shared" si="19"/>
        <v>0.016052350135135514</v>
      </c>
      <c r="G719" s="46">
        <f t="shared" si="20"/>
        <v>0.005169027455343473</v>
      </c>
      <c r="H719" s="46">
        <f t="shared" si="21"/>
        <v>0.005055099608818936</v>
      </c>
      <c r="I719" s="46">
        <f t="shared" si="22"/>
        <v>0.7769976955712534</v>
      </c>
      <c r="AC719" s="11"/>
      <c r="AD719" s="46"/>
      <c r="AE719" s="46"/>
      <c r="AF719" s="46"/>
      <c r="AG719" s="46"/>
    </row>
    <row r="720" spans="4:33" ht="0.75" customHeight="1">
      <c r="D720" s="11">
        <v>63</v>
      </c>
      <c r="E720" s="46">
        <f t="shared" si="18"/>
        <v>0.012340141255223576</v>
      </c>
      <c r="F720" s="46">
        <f t="shared" si="19"/>
        <v>0.015573395351363005</v>
      </c>
      <c r="G720" s="46">
        <f t="shared" si="20"/>
        <v>0.005313575355746065</v>
      </c>
      <c r="H720" s="46">
        <f t="shared" si="21"/>
        <v>0.005126693054439116</v>
      </c>
      <c r="I720" s="46">
        <f t="shared" si="22"/>
        <v>0.7774288990790853</v>
      </c>
      <c r="AC720" s="11"/>
      <c r="AD720" s="46"/>
      <c r="AE720" s="46"/>
      <c r="AF720" s="46"/>
      <c r="AG720" s="46"/>
    </row>
    <row r="721" spans="4:33" ht="0.75" customHeight="1">
      <c r="D721" s="11">
        <v>64</v>
      </c>
      <c r="E721" s="46">
        <f t="shared" si="18"/>
        <v>0.012136577336923846</v>
      </c>
      <c r="F721" s="46">
        <f t="shared" si="19"/>
        <v>0.015073567373015307</v>
      </c>
      <c r="G721" s="46">
        <f t="shared" si="20"/>
        <v>0.005458857325821755</v>
      </c>
      <c r="H721" s="46">
        <f t="shared" si="21"/>
        <v>0.005197694584365075</v>
      </c>
      <c r="I721" s="46">
        <f t="shared" si="22"/>
        <v>0.7767409495631261</v>
      </c>
      <c r="AC721" s="11"/>
      <c r="AD721" s="46"/>
      <c r="AE721" s="46"/>
      <c r="AF721" s="46"/>
      <c r="AG721" s="46"/>
    </row>
    <row r="722" spans="4:33" ht="0.75" customHeight="1">
      <c r="D722" s="11">
        <v>65</v>
      </c>
      <c r="E722" s="46">
        <f t="shared" si="18"/>
        <v>0.01192219802826648</v>
      </c>
      <c r="F722" s="46">
        <f t="shared" si="19"/>
        <v>0.014555825370799207</v>
      </c>
      <c r="G722" s="46">
        <f t="shared" si="20"/>
        <v>0.005604715053573032</v>
      </c>
      <c r="H722" s="46">
        <f t="shared" si="21"/>
        <v>0.005268051837869002</v>
      </c>
      <c r="I722" s="46">
        <f t="shared" si="22"/>
        <v>0.7749428718373211</v>
      </c>
      <c r="AC722" s="11"/>
      <c r="AD722" s="46"/>
      <c r="AE722" s="46"/>
      <c r="AF722" s="46"/>
      <c r="AG722" s="46"/>
    </row>
    <row r="723" spans="4:33" ht="0.75" customHeight="1">
      <c r="D723" s="11">
        <v>66</v>
      </c>
      <c r="E723" s="46">
        <f t="shared" si="18"/>
        <v>0.011697698988112395</v>
      </c>
      <c r="F723" s="46">
        <f t="shared" si="19"/>
        <v>0.014023153228501594</v>
      </c>
      <c r="G723" s="46">
        <f t="shared" si="20"/>
        <v>0.005750984888280323</v>
      </c>
      <c r="H723" s="46">
        <f t="shared" si="21"/>
        <v>0.005337712338353468</v>
      </c>
      <c r="I723" s="46">
        <f t="shared" si="22"/>
        <v>0.7720481332154181</v>
      </c>
      <c r="AC723" s="11"/>
      <c r="AD723" s="46"/>
      <c r="AE723" s="46"/>
      <c r="AF723" s="46"/>
      <c r="AG723" s="46"/>
    </row>
    <row r="724" spans="4:33" ht="0.75" customHeight="1">
      <c r="D724" s="11">
        <v>67</v>
      </c>
      <c r="E724" s="46">
        <f t="shared" si="18"/>
        <v>0.011463798900709027</v>
      </c>
      <c r="F724" s="46">
        <f t="shared" si="19"/>
        <v>0.013478531411604976</v>
      </c>
      <c r="G724" s="46">
        <f t="shared" si="20"/>
        <v>0.005897498099547952</v>
      </c>
      <c r="H724" s="46">
        <f t="shared" si="21"/>
        <v>0.00540662355704797</v>
      </c>
      <c r="I724" s="46">
        <f t="shared" si="22"/>
        <v>0.7680745263475048</v>
      </c>
      <c r="AC724" s="11"/>
      <c r="AD724" s="46"/>
      <c r="AE724" s="46"/>
      <c r="AF724" s="46"/>
      <c r="AG724" s="46"/>
    </row>
    <row r="725" spans="4:33" ht="0.75" customHeight="1">
      <c r="D725" s="11">
        <v>68</v>
      </c>
      <c r="E725" s="46">
        <f t="shared" si="18"/>
        <v>0.011221235662017463</v>
      </c>
      <c r="F725" s="46">
        <f t="shared" si="19"/>
        <v>0.012924909871861323</v>
      </c>
      <c r="G725" s="46">
        <f t="shared" si="20"/>
        <v>0.006044081158769841</v>
      </c>
      <c r="H725" s="46">
        <f t="shared" si="21"/>
        <v>0.0054747329776387256</v>
      </c>
      <c r="I725" s="46">
        <f t="shared" si="22"/>
        <v>0.7630440250171875</v>
      </c>
      <c r="AC725" s="11"/>
      <c r="AD725" s="46"/>
      <c r="AE725" s="46"/>
      <c r="AF725" s="46"/>
      <c r="AG725" s="46"/>
    </row>
    <row r="726" spans="4:33" ht="0.75" customHeight="1">
      <c r="D726" s="11">
        <v>69</v>
      </c>
      <c r="E726" s="46">
        <f t="shared" si="18"/>
        <v>0.010970762527143215</v>
      </c>
      <c r="F726" s="46">
        <f t="shared" si="19"/>
        <v>0.012365182320863033</v>
      </c>
      <c r="G726" s="46">
        <f t="shared" si="20"/>
        <v>0.006190556042564205</v>
      </c>
      <c r="H726" s="46">
        <f t="shared" si="21"/>
        <v>0.005541988161723469</v>
      </c>
      <c r="I726" s="46">
        <f t="shared" si="22"/>
        <v>0.7569826143728818</v>
      </c>
      <c r="AC726" s="11"/>
      <c r="AD726" s="46"/>
      <c r="AE726" s="46"/>
      <c r="AF726" s="46"/>
      <c r="AG726" s="46"/>
    </row>
    <row r="727" spans="4:33" ht="0.75" customHeight="1">
      <c r="D727" s="11">
        <v>70</v>
      </c>
      <c r="E727" s="46">
        <f t="shared" si="18"/>
        <v>0.010713144246801481</v>
      </c>
      <c r="F727" s="46">
        <f t="shared" si="19"/>
        <v>0.01180216217126276</v>
      </c>
      <c r="G727" s="46">
        <f t="shared" si="20"/>
        <v>0.006336740557620502</v>
      </c>
      <c r="H727" s="46">
        <f t="shared" si="21"/>
        <v>0.005608336814979906</v>
      </c>
      <c r="I727" s="46">
        <f t="shared" si="22"/>
        <v>0.7499200972761036</v>
      </c>
      <c r="AC727" s="11"/>
      <c r="AD727" s="46"/>
      <c r="AE727" s="46"/>
      <c r="AF727" s="46"/>
      <c r="AG727" s="46"/>
    </row>
    <row r="728" spans="4:33" ht="0.75" customHeight="1">
      <c r="D728" s="11">
        <v>71</v>
      </c>
      <c r="E728" s="46">
        <f t="shared" si="18"/>
        <v>0.010449153220263453</v>
      </c>
      <c r="F728" s="46">
        <f t="shared" si="19"/>
        <v>0.011238560405800143</v>
      </c>
      <c r="G728" s="46">
        <f t="shared" si="20"/>
        <v>0.006482448686296073</v>
      </c>
      <c r="H728" s="46">
        <f t="shared" si="21"/>
        <v>0.005673726853933367</v>
      </c>
      <c r="I728" s="46">
        <f t="shared" si="22"/>
        <v>0.7418898786387051</v>
      </c>
      <c r="AC728" s="11"/>
      <c r="AD728" s="46"/>
      <c r="AE728" s="46"/>
      <c r="AF728" s="46"/>
      <c r="AG728" s="46"/>
    </row>
    <row r="729" spans="4:33" ht="0.75" customHeight="1">
      <c r="D729" s="11">
        <v>72</v>
      </c>
      <c r="E729" s="46">
        <f t="shared" si="18"/>
        <v>0.010179565691498678</v>
      </c>
      <c r="F729" s="46">
        <f t="shared" si="19"/>
        <v>0.010676965592644576</v>
      </c>
      <c r="G729" s="46">
        <f t="shared" si="20"/>
        <v>0.006627490952194621</v>
      </c>
      <c r="H729" s="46">
        <f t="shared" si="21"/>
        <v>0.005738106473206627</v>
      </c>
      <c r="I729" s="46">
        <f t="shared" si="22"/>
        <v>0.7329287297879048</v>
      </c>
      <c r="AC729" s="11"/>
      <c r="AD729" s="46"/>
      <c r="AE729" s="46"/>
      <c r="AF729" s="46"/>
      <c r="AG729" s="46"/>
    </row>
    <row r="730" spans="4:33" ht="0.75" customHeight="1">
      <c r="D730" s="11">
        <v>73</v>
      </c>
      <c r="E730" s="46">
        <f t="shared" si="18"/>
        <v>0.009905158014262344</v>
      </c>
      <c r="F730" s="46">
        <f t="shared" si="19"/>
        <v>0.010119826221743814</v>
      </c>
      <c r="G730" s="46">
        <f t="shared" si="20"/>
        <v>0.0067716748048546405</v>
      </c>
      <c r="H730" s="46">
        <f t="shared" si="21"/>
        <v>0.0058014242131322604</v>
      </c>
      <c r="I730" s="46">
        <f t="shared" si="22"/>
        <v>0.7230765350411511</v>
      </c>
      <c r="AC730" s="11"/>
      <c r="AD730" s="46"/>
      <c r="AE730" s="46"/>
      <c r="AF730" s="46"/>
      <c r="AG730" s="46"/>
    </row>
    <row r="731" spans="4:33" ht="0.75" customHeight="1">
      <c r="D731" s="11">
        <v>74</v>
      </c>
      <c r="E731" s="46">
        <f t="shared" si="18"/>
        <v>0.009626703010691708</v>
      </c>
      <c r="F731" s="46">
        <f t="shared" si="19"/>
        <v>0.009569435491869862</v>
      </c>
      <c r="G731" s="46">
        <f t="shared" si="20"/>
        <v>0.0069148050225737055</v>
      </c>
      <c r="H731" s="46">
        <f t="shared" si="21"/>
        <v>0.005863629027605778</v>
      </c>
      <c r="I731" s="46">
        <f t="shared" si="22"/>
        <v>0.7123760227911864</v>
      </c>
      <c r="AC731" s="11"/>
      <c r="AD731" s="46"/>
      <c r="AE731" s="46"/>
      <c r="AF731" s="46"/>
      <c r="AG731" s="46"/>
    </row>
    <row r="732" spans="4:33" ht="0.75" customHeight="1">
      <c r="D732" s="11">
        <v>75</v>
      </c>
      <c r="E732" s="46">
        <f t="shared" si="18"/>
        <v>0.009344966446589895</v>
      </c>
      <c r="F732" s="46">
        <f t="shared" si="19"/>
        <v>0.00902791863284906</v>
      </c>
      <c r="G732" s="46">
        <f t="shared" si="20"/>
        <v>0.007056684132294642</v>
      </c>
      <c r="H732" s="46">
        <f t="shared" si="21"/>
        <v>0.005924670352055852</v>
      </c>
      <c r="I732" s="46">
        <f t="shared" si="22"/>
        <v>0.7008724834942421</v>
      </c>
      <c r="AC732" s="11"/>
      <c r="AD732" s="46"/>
      <c r="AE732" s="46"/>
      <c r="AF732" s="46"/>
      <c r="AG732" s="46"/>
    </row>
    <row r="733" spans="4:33" ht="0.75" customHeight="1">
      <c r="D733" s="11">
        <v>76</v>
      </c>
      <c r="E733" s="46">
        <f t="shared" si="18"/>
        <v>0.009060703645008283</v>
      </c>
      <c r="F733" s="46">
        <f t="shared" si="19"/>
        <v>0.008497222802984058</v>
      </c>
      <c r="G733" s="46">
        <f t="shared" si="20"/>
        <v>0.007197112845382914</v>
      </c>
      <c r="H733" s="46">
        <f t="shared" si="21"/>
        <v>0.005984498171406268</v>
      </c>
      <c r="I733" s="46">
        <f t="shared" si="22"/>
        <v>0.6886134770206295</v>
      </c>
      <c r="AC733" s="11"/>
      <c r="AD733" s="46"/>
      <c r="AE733" s="46"/>
      <c r="AF733" s="46"/>
      <c r="AG733" s="46"/>
    </row>
    <row r="734" spans="4:33" ht="0.75" customHeight="1">
      <c r="D734" s="11">
        <v>77</v>
      </c>
      <c r="E734" s="46">
        <f t="shared" si="18"/>
        <v>0.008774656258011266</v>
      </c>
      <c r="F734" s="46">
        <f t="shared" si="19"/>
        <v>0.007979109558789907</v>
      </c>
      <c r="G734" s="46">
        <f t="shared" si="20"/>
        <v>0.007335890508031346</v>
      </c>
      <c r="H734" s="46">
        <f t="shared" si="21"/>
        <v>0.006043063087902931</v>
      </c>
      <c r="I734" s="46">
        <f t="shared" si="22"/>
        <v>0.6756485318668675</v>
      </c>
      <c r="AC734" s="11"/>
      <c r="AD734" s="46"/>
      <c r="AE734" s="46"/>
      <c r="AF734" s="46"/>
      <c r="AG734" s="46"/>
    </row>
    <row r="735" spans="4:33" ht="0.75" customHeight="1">
      <c r="D735" s="11">
        <v>78</v>
      </c>
      <c r="E735" s="46">
        <f t="shared" si="18"/>
        <v>0.008487549214642492</v>
      </c>
      <c r="F735" s="46">
        <f t="shared" si="19"/>
        <v>0.007475149853661775</v>
      </c>
      <c r="G735" s="46">
        <f t="shared" si="20"/>
        <v>0.007472815564939362</v>
      </c>
      <c r="H735" s="46">
        <f t="shared" si="21"/>
        <v>0.006100316388678209</v>
      </c>
      <c r="I735" s="46">
        <f t="shared" si="22"/>
        <v>0.6620288387421144</v>
      </c>
      <c r="AC735" s="11"/>
      <c r="AD735" s="46"/>
      <c r="AE735" s="46"/>
      <c r="AF735" s="46"/>
      <c r="AG735" s="46"/>
    </row>
    <row r="736" spans="4:33" ht="0.75" customHeight="1">
      <c r="D736" s="11">
        <v>79</v>
      </c>
      <c r="E736" s="46">
        <f t="shared" si="18"/>
        <v>0.008200087861133007</v>
      </c>
      <c r="F736" s="46">
        <f t="shared" si="19"/>
        <v>0.006986721484658971</v>
      </c>
      <c r="G736" s="46">
        <f t="shared" si="20"/>
        <v>0.0076076860348298055</v>
      </c>
      <c r="H736" s="46">
        <f t="shared" si="21"/>
        <v>0.006156210112924108</v>
      </c>
      <c r="I736" s="46">
        <f t="shared" si="22"/>
        <v>0.6478069410295075</v>
      </c>
      <c r="AC736" s="11"/>
      <c r="AD736" s="46"/>
      <c r="AE736" s="46"/>
      <c r="AF736" s="46"/>
      <c r="AG736" s="46"/>
    </row>
    <row r="737" spans="4:33" ht="0.75" customHeight="1">
      <c r="D737" s="11">
        <v>80</v>
      </c>
      <c r="E737" s="46">
        <f t="shared" si="18"/>
        <v>0.007912955307323149</v>
      </c>
      <c r="F737" s="46">
        <f t="shared" si="19"/>
        <v>0.006515008872810952</v>
      </c>
      <c r="G737" s="46">
        <f t="shared" si="20"/>
        <v>0.007740299996287583</v>
      </c>
      <c r="H737" s="46">
        <f t="shared" si="21"/>
        <v>0.006210697118545421</v>
      </c>
      <c r="I737" s="46">
        <f t="shared" si="22"/>
        <v>0.633036424585852</v>
      </c>
      <c r="AC737" s="11"/>
      <c r="AD737" s="46"/>
      <c r="AE737" s="46"/>
      <c r="AF737" s="46"/>
      <c r="AG737" s="46"/>
    </row>
    <row r="738" spans="4:33" ht="0.75" customHeight="1">
      <c r="D738" s="11">
        <v>81</v>
      </c>
      <c r="E738" s="46">
        <f aca="true" t="shared" si="23" ref="E738:E801">(1/($F$474*SQRT(2*$F$471)))*$F$472^(-0.5*((D738-$F$473)/$F$474)^2)</f>
        <v>0.007626809991136582</v>
      </c>
      <c r="F738" s="46">
        <f aca="true" t="shared" si="24" ref="F738:F801">(1/($G$474*SQRT(2*$G$471)))*$G$472^(-0.5*((D738-$G$473)/$G$474)^2)</f>
        <v>0.006061005032692517</v>
      </c>
      <c r="G738" s="46">
        <f aca="true" t="shared" si="25" ref="G738:G801">(1/($H$474*SQRT(2*$H$471)))*$H$472^(-0.5*((D738-$H$473)/$H$474)^2)</f>
        <v>0.00787045608233147</v>
      </c>
      <c r="H738" s="46">
        <f aca="true" t="shared" si="26" ref="H738:H801">(1/($I$474*SQRT(2*$I$471)))*$I$472^(-0.5*((D738-$I$473)/$I$474)^2)</f>
        <v>0.006263731148163835</v>
      </c>
      <c r="I738" s="46">
        <f aca="true" t="shared" si="27" ref="I738:I801">D738*E738</f>
        <v>0.6177716092820631</v>
      </c>
      <c r="AC738" s="11"/>
      <c r="AD738" s="46"/>
      <c r="AE738" s="46"/>
      <c r="AF738" s="46"/>
      <c r="AG738" s="46"/>
    </row>
    <row r="739" spans="4:33" ht="0.75" customHeight="1">
      <c r="D739" s="11">
        <v>82</v>
      </c>
      <c r="E739" s="46">
        <f t="shared" si="23"/>
        <v>0.0073422834707702325</v>
      </c>
      <c r="F739" s="46">
        <f t="shared" si="24"/>
        <v>0.005625515561821628</v>
      </c>
      <c r="G739" s="46">
        <f t="shared" si="25"/>
        <v>0.007997953982063962</v>
      </c>
      <c r="H739" s="46">
        <f t="shared" si="26"/>
        <v>0.006315266894344159</v>
      </c>
      <c r="I739" s="46">
        <f t="shared" si="27"/>
        <v>0.6020672446031591</v>
      </c>
      <c r="AC739" s="11"/>
      <c r="AD739" s="46"/>
      <c r="AE739" s="46"/>
      <c r="AF739" s="46"/>
      <c r="AG739" s="46"/>
    </row>
    <row r="740" spans="4:33" ht="0.75" customHeight="1">
      <c r="D740" s="11">
        <v>83</v>
      </c>
      <c r="E740" s="46">
        <f t="shared" si="23"/>
        <v>0.007059978452073109</v>
      </c>
      <c r="F740" s="46">
        <f t="shared" si="24"/>
        <v>0.005209164459927995</v>
      </c>
      <c r="G740" s="46">
        <f t="shared" si="25"/>
        <v>0.008122594947684377</v>
      </c>
      <c r="H740" s="46">
        <f t="shared" si="26"/>
        <v>0.006365260063914471</v>
      </c>
      <c r="I740" s="46">
        <f t="shared" si="27"/>
        <v>0.585978211522068</v>
      </c>
      <c r="AC740" s="11"/>
      <c r="AD740" s="46"/>
      <c r="AE740" s="46"/>
      <c r="AF740" s="46"/>
      <c r="AG740" s="46"/>
    </row>
    <row r="741" spans="4:33" ht="0.75" customHeight="1">
      <c r="D741" s="11">
        <v>84</v>
      </c>
      <c r="E741" s="46">
        <f t="shared" si="23"/>
        <v>0.006780467056402976</v>
      </c>
      <c r="F741" s="46">
        <f t="shared" si="24"/>
        <v>0.004812401572426017</v>
      </c>
      <c r="G741" s="46">
        <f t="shared" si="25"/>
        <v>0.008244182305098213</v>
      </c>
      <c r="H741" s="46">
        <f t="shared" si="26"/>
        <v>0.0064136674412526885</v>
      </c>
      <c r="I741" s="46">
        <f t="shared" si="27"/>
        <v>0.56955923273785</v>
      </c>
      <c r="AC741" s="11"/>
      <c r="AD741" s="46"/>
      <c r="AE741" s="46"/>
      <c r="AF741" s="46"/>
      <c r="AG741" s="46"/>
    </row>
    <row r="742" spans="4:33" ht="0.75" customHeight="1">
      <c r="D742" s="11">
        <v>85</v>
      </c>
      <c r="E742" s="46">
        <f t="shared" si="23"/>
        <v>0.006504289332095489</v>
      </c>
      <c r="F742" s="46">
        <f t="shared" si="24"/>
        <v>0.004435511441491692</v>
      </c>
      <c r="G742" s="46">
        <f t="shared" si="25"/>
        <v>0.008362521966311166</v>
      </c>
      <c r="H742" s="46">
        <f t="shared" si="26"/>
        <v>0.0064604469504133824</v>
      </c>
      <c r="I742" s="46">
        <f t="shared" si="27"/>
        <v>0.5528645932281165</v>
      </c>
      <c r="AC742" s="11"/>
      <c r="AD742" s="46"/>
      <c r="AE742" s="46"/>
      <c r="AF742" s="46"/>
      <c r="AG742" s="46"/>
    </row>
    <row r="743" spans="4:33" ht="0.75" customHeight="1">
      <c r="D743" s="11">
        <v>86</v>
      </c>
      <c r="E743" s="46">
        <f t="shared" si="23"/>
        <v>0.006231952010577301</v>
      </c>
      <c r="F743" s="46">
        <f t="shared" si="24"/>
        <v>0.004078623341871213</v>
      </c>
      <c r="G743" s="46">
        <f t="shared" si="25"/>
        <v>0.008477422941759906</v>
      </c>
      <c r="H743" s="46">
        <f t="shared" si="26"/>
        <v>0.006505557715970045</v>
      </c>
      <c r="I743" s="46">
        <f t="shared" si="27"/>
        <v>0.5359478729096478</v>
      </c>
      <c r="AC743" s="11"/>
      <c r="AD743" s="46"/>
      <c r="AE743" s="46"/>
      <c r="AF743" s="46"/>
      <c r="AG743" s="46"/>
    </row>
    <row r="744" spans="4:33" ht="0.75" customHeight="1">
      <c r="D744" s="11">
        <v>87</v>
      </c>
      <c r="E744" s="46">
        <f t="shared" si="23"/>
        <v>0.00596392750612257</v>
      </c>
      <c r="F744" s="46">
        <f t="shared" si="24"/>
        <v>0.0037417222767268717</v>
      </c>
      <c r="G744" s="46">
        <f t="shared" si="25"/>
        <v>0.008588697850703654</v>
      </c>
      <c r="H744" s="46">
        <f t="shared" si="26"/>
        <v>0.006548960122449913</v>
      </c>
      <c r="I744" s="46">
        <f t="shared" si="27"/>
        <v>0.5188616930326636</v>
      </c>
      <c r="AC744" s="11"/>
      <c r="AD744" s="46"/>
      <c r="AE744" s="46"/>
      <c r="AF744" s="46"/>
      <c r="AG744" s="46"/>
    </row>
    <row r="745" spans="4:33" ht="0.75" customHeight="1">
      <c r="D745" s="11">
        <v>88</v>
      </c>
      <c r="E745" s="46">
        <f t="shared" si="23"/>
        <v>0.0057006531563100525</v>
      </c>
      <c r="F745" s="46">
        <f t="shared" si="24"/>
        <v>0.0034246607111558824</v>
      </c>
      <c r="G745" s="46">
        <f t="shared" si="25"/>
        <v>0.008696163427781475</v>
      </c>
      <c r="H745" s="46">
        <f t="shared" si="26"/>
        <v>0.006590615872240545</v>
      </c>
      <c r="I745" s="46">
        <f t="shared" si="27"/>
        <v>0.5016574777552846</v>
      </c>
      <c r="AC745" s="11"/>
      <c r="AD745" s="46"/>
      <c r="AE745" s="46"/>
      <c r="AF745" s="46"/>
      <c r="AG745" s="46"/>
    </row>
    <row r="746" spans="4:33" ht="0.75" customHeight="1">
      <c r="D746" s="11">
        <v>89</v>
      </c>
      <c r="E746" s="46">
        <f t="shared" si="23"/>
        <v>0.005442530698402036</v>
      </c>
      <c r="F746" s="46">
        <f t="shared" si="24"/>
        <v>0.003127170827133444</v>
      </c>
      <c r="G746" s="46">
        <f t="shared" si="25"/>
        <v>0.008799641023829885</v>
      </c>
      <c r="H746" s="46">
        <f t="shared" si="26"/>
        <v>0.006630488041849815</v>
      </c>
      <c r="I746" s="46">
        <f t="shared" si="27"/>
        <v>0.4843852321577812</v>
      </c>
      <c r="AC746" s="11"/>
      <c r="AD746" s="46"/>
      <c r="AE746" s="46"/>
      <c r="AF746" s="46"/>
      <c r="AG746" s="46"/>
    </row>
    <row r="747" spans="4:33" ht="0.75" customHeight="1">
      <c r="D747" s="11">
        <v>90</v>
      </c>
      <c r="E747" s="46">
        <f t="shared" si="23"/>
        <v>0.005189925975151725</v>
      </c>
      <c r="F747" s="46">
        <f t="shared" si="24"/>
        <v>0.002848877093109628</v>
      </c>
      <c r="G747" s="46">
        <f t="shared" si="25"/>
        <v>0.00889895709905433</v>
      </c>
      <c r="H747" s="46">
        <f t="shared" si="26"/>
        <v>0.006668541136403763</v>
      </c>
      <c r="I747" s="46">
        <f t="shared" si="27"/>
        <v>0.46709333776365525</v>
      </c>
      <c r="AC747" s="11"/>
      <c r="AD747" s="46"/>
      <c r="AE747" s="46"/>
      <c r="AF747" s="46"/>
      <c r="AG747" s="46"/>
    </row>
    <row r="748" spans="4:33" ht="0.75" customHeight="1">
      <c r="D748" s="11">
        <v>91</v>
      </c>
      <c r="E748" s="46">
        <f t="shared" si="23"/>
        <v>0.0049431688619648905</v>
      </c>
      <c r="F748" s="46">
        <f t="shared" si="24"/>
        <v>0.002589308953867348</v>
      </c>
      <c r="G748" s="46">
        <f t="shared" si="25"/>
        <v>0.008993943706656227</v>
      </c>
      <c r="H748" s="46">
        <f t="shared" si="26"/>
        <v>0.006704741142269792</v>
      </c>
      <c r="I748" s="46">
        <f t="shared" si="27"/>
        <v>0.449828366438805</v>
      </c>
      <c r="AC748" s="11"/>
      <c r="AD748" s="46"/>
      <c r="AE748" s="46"/>
      <c r="AF748" s="46"/>
      <c r="AG748" s="46"/>
    </row>
    <row r="749" spans="4:33" ht="0.75" customHeight="1">
      <c r="D749" s="11">
        <v>92</v>
      </c>
      <c r="E749" s="46">
        <f t="shared" si="23"/>
        <v>0.00470255340590557</v>
      </c>
      <c r="F749" s="46">
        <f t="shared" si="24"/>
        <v>0.0023479134610355132</v>
      </c>
      <c r="G749" s="46">
        <f t="shared" si="25"/>
        <v>0.009084438965034788</v>
      </c>
      <c r="H749" s="46">
        <f t="shared" si="26"/>
        <v>0.006739055577696064</v>
      </c>
      <c r="I749" s="46">
        <f t="shared" si="27"/>
        <v>0.4326349133433125</v>
      </c>
      <c r="AC749" s="11"/>
      <c r="AD749" s="46"/>
      <c r="AE749" s="46"/>
      <c r="AF749" s="46"/>
      <c r="AG749" s="46"/>
    </row>
    <row r="750" spans="4:33" ht="0.75" customHeight="1">
      <c r="D750" s="11">
        <v>93</v>
      </c>
      <c r="E750" s="46">
        <f t="shared" si="23"/>
        <v>0.00446833816575266</v>
      </c>
      <c r="F750" s="46">
        <f t="shared" si="24"/>
        <v>0.002124067681345969</v>
      </c>
      <c r="G750" s="46">
        <f t="shared" si="25"/>
        <v>0.009170287516709787</v>
      </c>
      <c r="H750" s="46">
        <f t="shared" si="26"/>
        <v>0.006771453541361649</v>
      </c>
      <c r="I750" s="46">
        <f t="shared" si="27"/>
        <v>0.4155554494149974</v>
      </c>
      <c r="AC750" s="11"/>
      <c r="AD750" s="46"/>
      <c r="AE750" s="46"/>
      <c r="AF750" s="46"/>
      <c r="AG750" s="46"/>
    </row>
    <row r="751" spans="4:33" ht="0.75" customHeight="1">
      <c r="D751" s="11">
        <v>94</v>
      </c>
      <c r="E751" s="46">
        <f t="shared" si="23"/>
        <v>0.004240746741190834</v>
      </c>
      <c r="F751" s="46">
        <f t="shared" si="24"/>
        <v>0.0019170907378239452</v>
      </c>
      <c r="G751" s="46">
        <f t="shared" si="25"/>
        <v>0.009251340972147623</v>
      </c>
      <c r="H751" s="46">
        <f t="shared" si="26"/>
        <v>0.006801905758735849</v>
      </c>
      <c r="I751" s="46">
        <f t="shared" si="27"/>
        <v>0.39863019367193836</v>
      </c>
      <c r="AC751" s="11"/>
      <c r="AD751" s="46"/>
      <c r="AE751" s="46"/>
      <c r="AF751" s="46"/>
      <c r="AG751" s="46"/>
    </row>
    <row r="752" spans="4:33" ht="0.75" customHeight="1">
      <c r="D752" s="11">
        <v>95</v>
      </c>
      <c r="E752" s="46">
        <f t="shared" si="23"/>
        <v>0.004019968478259545</v>
      </c>
      <c r="F752" s="46">
        <f t="shared" si="24"/>
        <v>0.00172625535812224</v>
      </c>
      <c r="G752" s="46">
        <f t="shared" si="25"/>
        <v>0.009327458336718495</v>
      </c>
      <c r="H752" s="46">
        <f t="shared" si="26"/>
        <v>0.00683038462614939</v>
      </c>
      <c r="I752" s="46">
        <f t="shared" si="27"/>
        <v>0.3818970054346568</v>
      </c>
      <c r="AC752" s="11"/>
      <c r="AD752" s="46"/>
      <c r="AE752" s="46"/>
      <c r="AF752" s="46"/>
      <c r="AG752" s="46"/>
    </row>
    <row r="753" spans="4:33" ht="0.75" customHeight="1">
      <c r="D753" s="11">
        <v>96</v>
      </c>
      <c r="E753" s="46">
        <f t="shared" si="23"/>
        <v>0.0038061593373901075</v>
      </c>
      <c r="F753" s="46">
        <f t="shared" si="24"/>
        <v>0.001550798823685876</v>
      </c>
      <c r="G753" s="46">
        <f t="shared" si="25"/>
        <v>0.009398506419067098</v>
      </c>
      <c r="H753" s="46">
        <f t="shared" si="26"/>
        <v>0.0068568642524846355</v>
      </c>
      <c r="I753" s="46">
        <f t="shared" si="27"/>
        <v>0.36539129638945034</v>
      </c>
      <c r="AC753" s="11"/>
      <c r="AD753" s="46"/>
      <c r="AE753" s="46"/>
      <c r="AF753" s="46"/>
      <c r="AG753" s="46"/>
    </row>
    <row r="754" spans="4:33" ht="0.75" customHeight="1">
      <c r="D754" s="11">
        <v>97</v>
      </c>
      <c r="E754" s="46">
        <f t="shared" si="23"/>
        <v>0.003599442909732949</v>
      </c>
      <c r="F754" s="46">
        <f t="shared" si="24"/>
        <v>0.0013899332329358814</v>
      </c>
      <c r="G754" s="46">
        <f t="shared" si="25"/>
        <v>0.009464360219242598</v>
      </c>
      <c r="H754" s="46">
        <f t="shared" si="26"/>
        <v>0.006881320498396683</v>
      </c>
      <c r="I754" s="46">
        <f t="shared" si="27"/>
        <v>0.34914596224409605</v>
      </c>
      <c r="AC754" s="11"/>
      <c r="AD754" s="46"/>
      <c r="AE754" s="46"/>
      <c r="AF754" s="46"/>
      <c r="AG754" s="46"/>
    </row>
    <row r="755" spans="4:33" ht="0.75" customHeight="1">
      <c r="D755" s="11">
        <v>98</v>
      </c>
      <c r="E755" s="46">
        <f t="shared" si="23"/>
        <v>0.0033999115670135167</v>
      </c>
      <c r="F755" s="46">
        <f t="shared" si="24"/>
        <v>0.0012428550107984387</v>
      </c>
      <c r="G755" s="46">
        <f t="shared" si="25"/>
        <v>0.009524903295005747</v>
      </c>
      <c r="H755" s="46">
        <f t="shared" si="26"/>
        <v>0.006903731012982191</v>
      </c>
      <c r="I755" s="46">
        <f t="shared" si="27"/>
        <v>0.3331913335673246</v>
      </c>
      <c r="AC755" s="11"/>
      <c r="AD755" s="46"/>
      <c r="AE755" s="46"/>
      <c r="AF755" s="46"/>
      <c r="AG755" s="46"/>
    </row>
    <row r="756" spans="4:33" ht="0.75" customHeight="1">
      <c r="D756" s="11">
        <v>99</v>
      </c>
      <c r="E756" s="46">
        <f t="shared" si="23"/>
        <v>0.003207627729852052</v>
      </c>
      <c r="F756" s="46">
        <f t="shared" si="24"/>
        <v>0.0011087536153346705</v>
      </c>
      <c r="G756" s="46">
        <f t="shared" si="25"/>
        <v>0.009580028104811258</v>
      </c>
      <c r="H756" s="46">
        <f t="shared" si="26"/>
        <v>0.006924075267817985</v>
      </c>
      <c r="I756" s="46">
        <f t="shared" si="27"/>
        <v>0.3175551452553531</v>
      </c>
      <c r="AC756" s="11"/>
      <c r="AD756" s="46"/>
      <c r="AE756" s="46"/>
      <c r="AF756" s="46"/>
      <c r="AG756" s="46"/>
    </row>
    <row r="757" spans="4:33" ht="0.75" customHeight="1">
      <c r="D757" s="11">
        <v>100</v>
      </c>
      <c r="E757" s="46">
        <f t="shared" si="23"/>
        <v>0.003022625239334579</v>
      </c>
      <c r="F757" s="46">
        <f t="shared" si="24"/>
        <v>0.0009868194096527487</v>
      </c>
      <c r="G757" s="46">
        <f t="shared" si="25"/>
        <v>0.009629636326051775</v>
      </c>
      <c r="H757" s="46">
        <f t="shared" si="26"/>
        <v>0.006942334588296839</v>
      </c>
      <c r="I757" s="46">
        <f t="shared" si="27"/>
        <v>0.3022625239334579</v>
      </c>
      <c r="AC757" s="11"/>
      <c r="AD757" s="46"/>
      <c r="AE757" s="46"/>
      <c r="AF757" s="46"/>
      <c r="AG757" s="46"/>
    </row>
    <row r="758" spans="4:33" ht="0.75" customHeight="1">
      <c r="D758" s="11">
        <f aca="true" t="shared" si="28" ref="D758:D773">D757+1</f>
        <v>101</v>
      </c>
      <c r="E758" s="46">
        <f t="shared" si="23"/>
        <v>0.0028449108166228774</v>
      </c>
      <c r="F758" s="46">
        <f t="shared" si="24"/>
        <v>0.0008762506834653556</v>
      </c>
      <c r="G758" s="46">
        <f t="shared" si="25"/>
        <v>0.00967363914724554</v>
      </c>
      <c r="H758" s="46">
        <f t="shared" si="26"/>
        <v>0.0069584921821935425</v>
      </c>
      <c r="I758" s="46">
        <f t="shared" si="27"/>
        <v>0.2873359924789106</v>
      </c>
      <c r="AC758" s="11"/>
      <c r="AD758" s="46"/>
      <c r="AE758" s="46"/>
      <c r="AF758" s="46"/>
      <c r="AG758" s="46"/>
    </row>
    <row r="759" spans="4:33" ht="0.75" customHeight="1">
      <c r="D759" s="11">
        <f t="shared" si="28"/>
        <v>102</v>
      </c>
      <c r="E759" s="46">
        <f t="shared" si="23"/>
        <v>0.0026744655955320148</v>
      </c>
      <c r="F759" s="46">
        <f t="shared" si="24"/>
        <v>0.0007762598234020391</v>
      </c>
      <c r="G759" s="46">
        <f t="shared" si="25"/>
        <v>0.00971195753295254</v>
      </c>
      <c r="H759" s="46">
        <f t="shared" si="26"/>
        <v>0.006972533165400018</v>
      </c>
      <c r="I759" s="46">
        <f t="shared" si="27"/>
        <v>0.2727954907442655</v>
      </c>
      <c r="AC759" s="11"/>
      <c r="AD759" s="46"/>
      <c r="AE759" s="46"/>
      <c r="AF759" s="46"/>
      <c r="AG759" s="46"/>
    </row>
    <row r="760" spans="4:33" ht="0.75" customHeight="1">
      <c r="D760" s="11">
        <f t="shared" si="28"/>
        <v>103</v>
      </c>
      <c r="E760" s="46">
        <f t="shared" si="23"/>
        <v>0.0025112467132757266</v>
      </c>
      <c r="F760" s="46">
        <f t="shared" si="24"/>
        <v>0.0006860786443593695</v>
      </c>
      <c r="G760" s="46">
        <f t="shared" si="25"/>
        <v>0.009744522460313128</v>
      </c>
      <c r="H760" s="46">
        <f t="shared" si="26"/>
        <v>0.006984444584774332</v>
      </c>
      <c r="I760" s="46">
        <f t="shared" si="27"/>
        <v>0.2586584114673998</v>
      </c>
      <c r="AC760" s="11"/>
      <c r="AD760" s="46"/>
      <c r="AE760" s="46"/>
      <c r="AF760" s="46"/>
      <c r="AG760" s="46"/>
    </row>
    <row r="761" spans="4:33" ht="0.75" customHeight="1">
      <c r="D761" s="11">
        <f t="shared" si="28"/>
        <v>104</v>
      </c>
      <c r="E761" s="46">
        <f t="shared" si="23"/>
        <v>0.002355188944972379</v>
      </c>
      <c r="F761" s="46">
        <f t="shared" si="24"/>
        <v>0.0006049629056831342</v>
      </c>
      <c r="G761" s="46">
        <f t="shared" si="25"/>
        <v>0.009771275126218304</v>
      </c>
      <c r="H761" s="46">
        <f t="shared" si="26"/>
        <v>0.006994215438054467</v>
      </c>
      <c r="I761" s="46">
        <f t="shared" si="27"/>
        <v>0.24493965027712739</v>
      </c>
      <c r="AC761" s="11"/>
      <c r="AD761" s="46"/>
      <c r="AE761" s="46"/>
      <c r="AF761" s="46"/>
      <c r="AG761" s="46"/>
    </row>
    <row r="762" spans="4:33" ht="0.75" customHeight="1">
      <c r="D762" s="11">
        <f t="shared" si="28"/>
        <v>105</v>
      </c>
      <c r="E762" s="46">
        <f t="shared" si="23"/>
        <v>0.002206206368006281</v>
      </c>
      <c r="F762" s="46">
        <f t="shared" si="24"/>
        <v>0.0005321960457833324</v>
      </c>
      <c r="G762" s="46">
        <f t="shared" si="25"/>
        <v>0.009792167124241306</v>
      </c>
      <c r="H762" s="46">
        <f t="shared" si="26"/>
        <v>0.0070018366907940105</v>
      </c>
      <c r="I762" s="46">
        <f t="shared" si="27"/>
        <v>0.2316516686406595</v>
      </c>
      <c r="AC762" s="11"/>
      <c r="AD762" s="46"/>
      <c r="AE762" s="46"/>
      <c r="AF762" s="46"/>
      <c r="AG762" s="46"/>
    </row>
    <row r="763" spans="4:33" ht="0.75" customHeight="1">
      <c r="D763" s="11">
        <f t="shared" si="28"/>
        <v>106</v>
      </c>
      <c r="E763" s="46">
        <f t="shared" si="23"/>
        <v>0.002064194042939022</v>
      </c>
      <c r="F763" s="46">
        <f t="shared" si="24"/>
        <v>0.00046709217688388455</v>
      </c>
      <c r="G763" s="46">
        <f t="shared" si="25"/>
        <v>0.009807160590585373</v>
      </c>
      <c r="H763" s="46">
        <f t="shared" si="26"/>
        <v>0.007007301290283277</v>
      </c>
      <c r="I763" s="46">
        <f t="shared" si="27"/>
        <v>0.21880456855153632</v>
      </c>
      <c r="AC763" s="11"/>
      <c r="AD763" s="46"/>
      <c r="AE763" s="46"/>
      <c r="AF763" s="46"/>
      <c r="AG763" s="46"/>
    </row>
    <row r="764" spans="4:33" ht="0.75" customHeight="1">
      <c r="D764" s="11">
        <f t="shared" si="28"/>
        <v>107</v>
      </c>
      <c r="E764" s="46">
        <f t="shared" si="23"/>
        <v>0.0019290296983512456</v>
      </c>
      <c r="F764" s="46">
        <f t="shared" si="24"/>
        <v>0.00040899838804139604</v>
      </c>
      <c r="G764" s="46">
        <f t="shared" si="25"/>
        <v>0.009816228318431732</v>
      </c>
      <c r="H764" s="46">
        <f t="shared" si="26"/>
        <v>0.007010604176425799</v>
      </c>
      <c r="I764" s="46">
        <f t="shared" si="27"/>
        <v>0.20640617772358327</v>
      </c>
      <c r="AC764" s="11"/>
      <c r="AD764" s="46"/>
      <c r="AE764" s="46"/>
      <c r="AF764" s="46"/>
      <c r="AG764" s="46"/>
    </row>
    <row r="765" spans="4:33" ht="0.75" customHeight="1">
      <c r="D765" s="11">
        <f t="shared" si="28"/>
        <v>108</v>
      </c>
      <c r="E765" s="46">
        <f t="shared" si="23"/>
        <v>0.0018005754077543643</v>
      </c>
      <c r="F765" s="46">
        <f t="shared" si="24"/>
        <v>0.0003572964093999457</v>
      </c>
      <c r="G765" s="46">
        <f t="shared" si="25"/>
        <v>0.009819353840204445</v>
      </c>
      <c r="H765" s="46">
        <f t="shared" si="26"/>
        <v>0.0070117422895467595</v>
      </c>
      <c r="I765" s="46">
        <f t="shared" si="27"/>
        <v>0.19446214403747136</v>
      </c>
      <c r="AC765" s="11"/>
      <c r="AD765" s="46"/>
      <c r="AE765" s="46"/>
      <c r="AF765" s="46"/>
      <c r="AG765" s="46"/>
    </row>
    <row r="766" spans="4:33" ht="0.75" customHeight="1">
      <c r="D766" s="11">
        <f t="shared" si="28"/>
        <v>109</v>
      </c>
      <c r="E766" s="46">
        <f t="shared" si="23"/>
        <v>0.0016786792475318305</v>
      </c>
      <c r="F766" s="46">
        <f t="shared" si="24"/>
        <v>0.00031140369397729845</v>
      </c>
      <c r="G766" s="46">
        <f t="shared" si="25"/>
        <v>0.009816531477404</v>
      </c>
      <c r="H766" s="46">
        <f t="shared" si="26"/>
        <v>0.0070107145751164635</v>
      </c>
      <c r="I766" s="46">
        <f t="shared" si="27"/>
        <v>0.18297603798096954</v>
      </c>
      <c r="AC766" s="11"/>
      <c r="AD766" s="46"/>
      <c r="AE766" s="46"/>
      <c r="AF766" s="46"/>
      <c r="AG766" s="46"/>
    </row>
    <row r="767" spans="4:33" ht="0.75" customHeight="1">
      <c r="D767" s="11">
        <f t="shared" si="28"/>
        <v>110</v>
      </c>
      <c r="E767" s="46">
        <f t="shared" si="23"/>
        <v>0.001563176925738231</v>
      </c>
      <c r="F767" s="46">
        <f t="shared" si="24"/>
        <v>0.0002707739752191535</v>
      </c>
      <c r="G767" s="46">
        <f t="shared" si="25"/>
        <v>0.009807766357798465</v>
      </c>
      <c r="H767" s="46">
        <f t="shared" si="26"/>
        <v>0.007007521985378632</v>
      </c>
      <c r="I767" s="46">
        <f t="shared" si="27"/>
        <v>0.1719494618312054</v>
      </c>
      <c r="AC767" s="11"/>
      <c r="AD767" s="46"/>
      <c r="AE767" s="46"/>
      <c r="AF767" s="46"/>
      <c r="AG767" s="46"/>
    </row>
    <row r="768" spans="4:33" ht="0.75" customHeight="1">
      <c r="D768" s="11">
        <f t="shared" si="28"/>
        <v>111</v>
      </c>
      <c r="E768" s="46">
        <f t="shared" si="23"/>
        <v>0.001453893372489699</v>
      </c>
      <c r="F768" s="46">
        <f t="shared" si="24"/>
        <v>0.00023489735924482133</v>
      </c>
      <c r="G768" s="46">
        <f t="shared" si="25"/>
        <v>0.009793074399899453</v>
      </c>
      <c r="H768" s="46">
        <f t="shared" si="26"/>
        <v>0.00700216747788004</v>
      </c>
      <c r="I768" s="46">
        <f t="shared" si="27"/>
        <v>0.16138216434635658</v>
      </c>
      <c r="AC768" s="11"/>
      <c r="AD768" s="46"/>
      <c r="AE768" s="46"/>
      <c r="AF768" s="46"/>
      <c r="AG768" s="46"/>
    </row>
    <row r="769" spans="4:33" ht="0.75" customHeight="1">
      <c r="D769" s="11">
        <f t="shared" si="28"/>
        <v>112</v>
      </c>
      <c r="E769" s="46">
        <f t="shared" si="23"/>
        <v>0.0013506442836090193</v>
      </c>
      <c r="F769" s="46">
        <f t="shared" si="24"/>
        <v>0.00020330001028371023</v>
      </c>
      <c r="G769" s="46">
        <f t="shared" si="25"/>
        <v>0.009772482264788631</v>
      </c>
      <c r="H769" s="46">
        <f t="shared" si="26"/>
        <v>0.006994656010904635</v>
      </c>
      <c r="I769" s="46">
        <f t="shared" si="27"/>
        <v>0.15127215976421016</v>
      </c>
      <c r="AC769" s="11"/>
      <c r="AD769" s="46"/>
      <c r="AE769" s="46"/>
      <c r="AF769" s="46"/>
      <c r="AG769" s="46"/>
    </row>
    <row r="770" spans="4:33" ht="0.75" customHeight="1">
      <c r="D770" s="11">
        <f t="shared" si="28"/>
        <v>113</v>
      </c>
      <c r="E770" s="46">
        <f t="shared" si="23"/>
        <v>0.0012532376101322294</v>
      </c>
      <c r="F770" s="46">
        <f t="shared" si="24"/>
        <v>0.00017554348641678262</v>
      </c>
      <c r="G770" s="46">
        <f t="shared" si="25"/>
        <v>0.009746027275498835</v>
      </c>
      <c r="H770" s="46">
        <f t="shared" si="26"/>
        <v>0.006984994535822019</v>
      </c>
      <c r="I770" s="46">
        <f t="shared" si="27"/>
        <v>0.14161584994494192</v>
      </c>
      <c r="AC770" s="11"/>
      <c r="AD770" s="46"/>
      <c r="AE770" s="46"/>
      <c r="AF770" s="46"/>
      <c r="AG770" s="46"/>
    </row>
    <row r="771" spans="4:33" ht="0.75" customHeight="1">
      <c r="D771" s="11">
        <f t="shared" si="28"/>
        <v>114</v>
      </c>
      <c r="E771" s="46">
        <f t="shared" si="23"/>
        <v>0.00116147498722978</v>
      </c>
      <c r="F771" s="46">
        <f t="shared" si="24"/>
        <v>0.0001512237805419712</v>
      </c>
      <c r="G771" s="46">
        <f t="shared" si="25"/>
        <v>0.009713757304291018</v>
      </c>
      <c r="H771" s="46">
        <f t="shared" si="26"/>
        <v>0.006973191986366846</v>
      </c>
      <c r="I771" s="46">
        <f t="shared" si="27"/>
        <v>0.13240814854419491</v>
      </c>
      <c r="AC771" s="11"/>
      <c r="AD771" s="46"/>
      <c r="AE771" s="46"/>
      <c r="AF771" s="46"/>
      <c r="AG771" s="46"/>
    </row>
    <row r="772" spans="4:33" ht="0.75" customHeight="1">
      <c r="D772" s="11">
        <f t="shared" si="28"/>
        <v>115</v>
      </c>
      <c r="E772" s="46">
        <f t="shared" si="23"/>
        <v>0.001075153097034496</v>
      </c>
      <c r="F772" s="46">
        <f t="shared" si="24"/>
        <v>0.00012997011862655406</v>
      </c>
      <c r="G772" s="46">
        <f t="shared" si="25"/>
        <v>0.009675730628303578</v>
      </c>
      <c r="H772" s="46">
        <f t="shared" si="26"/>
        <v>0.00695925926487223</v>
      </c>
      <c r="I772" s="46">
        <f t="shared" si="27"/>
        <v>0.12364260615896704</v>
      </c>
      <c r="AC772" s="11"/>
      <c r="AD772" s="46"/>
      <c r="AE772" s="46"/>
      <c r="AF772" s="46"/>
      <c r="AG772" s="46"/>
    </row>
    <row r="773" spans="4:33" ht="0.75" customHeight="1">
      <c r="D773" s="11">
        <f t="shared" si="28"/>
        <v>116</v>
      </c>
      <c r="E773" s="46">
        <f t="shared" si="23"/>
        <v>0.0009940649607914835</v>
      </c>
      <c r="F773" s="46">
        <f t="shared" si="24"/>
        <v>0.00011144356393633831</v>
      </c>
      <c r="G773" s="46">
        <f t="shared" si="25"/>
        <v>0.009632015754183269</v>
      </c>
      <c r="H773" s="46">
        <f t="shared" si="26"/>
        <v>0.006943209225486897</v>
      </c>
      <c r="I773" s="46">
        <f t="shared" si="27"/>
        <v>0.11531153545181208</v>
      </c>
      <c r="AC773" s="11"/>
      <c r="AD773" s="46"/>
      <c r="AE773" s="46"/>
      <c r="AF773" s="46"/>
      <c r="AG773" s="46"/>
    </row>
    <row r="774" spans="4:33" ht="0.75" customHeight="1">
      <c r="D774" s="11">
        <f aca="true" t="shared" si="29" ref="D774:D789">D773+1</f>
        <v>117</v>
      </c>
      <c r="E774" s="46">
        <f t="shared" si="23"/>
        <v>0.0009180011566434516</v>
      </c>
      <c r="F774" s="46">
        <f t="shared" si="24"/>
        <v>9.53354721767631E-05</v>
      </c>
      <c r="G774" s="46">
        <f t="shared" si="25"/>
        <v>0.009582691212436389</v>
      </c>
      <c r="H774" s="46">
        <f t="shared" si="26"/>
        <v>0.006925056654412261</v>
      </c>
      <c r="I774" s="46">
        <f t="shared" si="27"/>
        <v>0.10740613532728384</v>
      </c>
      <c r="AC774" s="11"/>
      <c r="AD774" s="46"/>
      <c r="AE774" s="46"/>
      <c r="AF774" s="46"/>
      <c r="AG774" s="46"/>
    </row>
    <row r="775" spans="4:33" ht="0.75" customHeight="1">
      <c r="D775" s="11">
        <f t="shared" si="29"/>
        <v>118</v>
      </c>
      <c r="E775" s="46">
        <f t="shared" si="23"/>
        <v>0.0008467509602312118</v>
      </c>
      <c r="F775" s="46">
        <f t="shared" si="24"/>
        <v>8.136583847004313E-05</v>
      </c>
      <c r="G775" s="46">
        <f t="shared" si="25"/>
        <v>0.009527845322364299</v>
      </c>
      <c r="H775" s="46">
        <f t="shared" si="26"/>
        <v>0.006904818247201886</v>
      </c>
      <c r="I775" s="46">
        <f t="shared" si="27"/>
        <v>0.09991661330728299</v>
      </c>
      <c r="AC775" s="11"/>
      <c r="AD775" s="46"/>
      <c r="AE775" s="46"/>
      <c r="AF775" s="46"/>
      <c r="AG775" s="46"/>
    </row>
    <row r="776" spans="4:33" ht="0.75" customHeight="1">
      <c r="D776" s="11">
        <f t="shared" si="29"/>
        <v>119</v>
      </c>
      <c r="E776" s="46">
        <f t="shared" si="23"/>
        <v>0.0007801034061168057</v>
      </c>
      <c r="F776" s="46">
        <f t="shared" si="24"/>
        <v>6.928157293874913E-05</v>
      </c>
      <c r="G776" s="46">
        <f t="shared" si="25"/>
        <v>0.009467575928568065</v>
      </c>
      <c r="H776" s="46">
        <f t="shared" si="26"/>
        <v>0.006882512583172223</v>
      </c>
      <c r="I776" s="46">
        <f t="shared" si="27"/>
        <v>0.09283230532789988</v>
      </c>
      <c r="AC776" s="11"/>
      <c r="AD776" s="46"/>
      <c r="AE776" s="46"/>
      <c r="AF776" s="46"/>
      <c r="AG776" s="46"/>
    </row>
    <row r="777" spans="4:33" ht="0.75" customHeight="1">
      <c r="D777" s="11">
        <f t="shared" si="29"/>
        <v>120</v>
      </c>
      <c r="E777" s="46">
        <f t="shared" si="23"/>
        <v>0.0007178482688202289</v>
      </c>
      <c r="F777" s="46">
        <f t="shared" si="24"/>
        <v>5.8854737470429467E-05</v>
      </c>
      <c r="G777" s="46">
        <f t="shared" si="25"/>
        <v>0.00940199011012253</v>
      </c>
      <c r="H777" s="46">
        <f t="shared" si="26"/>
        <v>0.006858160096979419</v>
      </c>
      <c r="I777" s="46">
        <f t="shared" si="27"/>
        <v>0.08614179225842747</v>
      </c>
      <c r="AC777" s="11"/>
      <c r="AD777" s="46"/>
      <c r="AE777" s="46"/>
      <c r="AF777" s="46"/>
      <c r="AG777" s="46"/>
    </row>
    <row r="778" spans="4:33" ht="0.75" customHeight="1">
      <c r="D778" s="11">
        <f t="shared" si="29"/>
        <v>121</v>
      </c>
      <c r="E778" s="46">
        <f t="shared" si="23"/>
        <v>0.0006597769629953622</v>
      </c>
      <c r="F778" s="46">
        <f t="shared" si="24"/>
        <v>4.988077208726877E-05</v>
      </c>
      <c r="G778" s="46">
        <f t="shared" si="25"/>
        <v>0.009331203863629567</v>
      </c>
      <c r="H778" s="46">
        <f t="shared" si="26"/>
        <v>0.006831783047423162</v>
      </c>
      <c r="I778" s="46">
        <f t="shared" si="27"/>
        <v>0.07983301252243882</v>
      </c>
      <c r="AC778" s="11"/>
      <c r="AD778" s="46"/>
      <c r="AE778" s="46"/>
      <c r="AF778" s="46"/>
      <c r="AG778" s="46"/>
    </row>
    <row r="779" spans="4:33" ht="0.75" customHeight="1">
      <c r="D779" s="11">
        <f t="shared" si="29"/>
        <v>122</v>
      </c>
      <c r="E779" s="46">
        <f t="shared" si="23"/>
        <v>0.0006056833629526803</v>
      </c>
      <c r="F779" s="46">
        <f t="shared" si="24"/>
        <v>4.217673531305355E-05</v>
      </c>
      <c r="G779" s="46">
        <f t="shared" si="25"/>
        <v>0.009255341761463372</v>
      </c>
      <c r="H779" s="46">
        <f t="shared" si="26"/>
        <v>0.006803405483544141</v>
      </c>
      <c r="I779" s="46">
        <f t="shared" si="27"/>
        <v>0.073893370280227</v>
      </c>
      <c r="AC779" s="11"/>
      <c r="AD779" s="46"/>
      <c r="AE779" s="46"/>
      <c r="AF779" s="46"/>
      <c r="AG779" s="46"/>
    </row>
    <row r="780" spans="4:33" ht="0.75" customHeight="1">
      <c r="D780" s="11">
        <f t="shared" si="29"/>
        <v>123</v>
      </c>
      <c r="E780" s="46">
        <f t="shared" si="23"/>
        <v>0.0005553645423627781</v>
      </c>
      <c r="F780" s="46">
        <f t="shared" si="24"/>
        <v>3.5579579077219504E-05</v>
      </c>
      <c r="G780" s="46">
        <f t="shared" si="25"/>
        <v>0.00917453658661677</v>
      </c>
      <c r="H780" s="46">
        <f t="shared" si="26"/>
        <v>0.006773053208087462</v>
      </c>
      <c r="I780" s="46">
        <f t="shared" si="27"/>
        <v>0.06830983871062171</v>
      </c>
      <c r="AC780" s="11"/>
      <c r="AD780" s="46"/>
      <c r="AE780" s="46"/>
      <c r="AF780" s="46"/>
      <c r="AG780" s="46"/>
    </row>
    <row r="781" spans="4:33" ht="0.75" customHeight="1">
      <c r="D781" s="11">
        <f t="shared" si="29"/>
        <v>124</v>
      </c>
      <c r="E781" s="46">
        <f t="shared" si="23"/>
        <v>0.0005086214355436589</v>
      </c>
      <c r="F781" s="46">
        <f t="shared" si="24"/>
        <v>2.9944475070068194E-05</v>
      </c>
      <c r="G781" s="46">
        <f t="shared" si="25"/>
        <v>0.009088928945646071</v>
      </c>
      <c r="H781" s="46">
        <f t="shared" si="26"/>
        <v>0.006740753738409696</v>
      </c>
      <c r="I781" s="46">
        <f t="shared" si="27"/>
        <v>0.0630690580074137</v>
      </c>
      <c r="AC781" s="11"/>
      <c r="AD781" s="46"/>
      <c r="AE781" s="46"/>
      <c r="AF781" s="46"/>
      <c r="AG781" s="46"/>
    </row>
    <row r="782" spans="4:33" ht="0.75" customHeight="1">
      <c r="D782" s="11">
        <f t="shared" si="29"/>
        <v>125</v>
      </c>
      <c r="E782" s="46">
        <f t="shared" si="23"/>
        <v>0.0004652594222448632</v>
      </c>
      <c r="F782" s="46">
        <f t="shared" si="24"/>
        <v>2.5143206099929074E-05</v>
      </c>
      <c r="G782" s="46">
        <f t="shared" si="25"/>
        <v>0.008998666861292753</v>
      </c>
      <c r="H782" s="46">
        <f t="shared" si="26"/>
        <v>0.006706536264912428</v>
      </c>
      <c r="I782" s="46">
        <f t="shared" si="27"/>
        <v>0.058157427780607895</v>
      </c>
      <c r="AC782" s="11"/>
      <c r="AD782" s="46"/>
      <c r="AE782" s="46"/>
      <c r="AF782" s="46"/>
      <c r="AG782" s="46"/>
    </row>
    <row r="783" spans="4:33" ht="0.75" customHeight="1">
      <c r="D783" s="11">
        <f t="shared" si="29"/>
        <v>126</v>
      </c>
      <c r="E783" s="46">
        <f t="shared" si="23"/>
        <v>0.00042508883829248887</v>
      </c>
      <c r="F783" s="46">
        <f t="shared" si="24"/>
        <v>2.10626329266356E-05</v>
      </c>
      <c r="G783" s="46">
        <f t="shared" si="25"/>
        <v>0.008903905346432706</v>
      </c>
      <c r="H783" s="46">
        <f t="shared" si="26"/>
        <v>0.006670431607090252</v>
      </c>
      <c r="I783" s="46">
        <f t="shared" si="27"/>
        <v>0.0535611936248536</v>
      </c>
      <c r="AC783" s="11"/>
      <c r="AD783" s="46"/>
      <c r="AE783" s="46"/>
      <c r="AF783" s="46"/>
      <c r="AG783" s="46"/>
    </row>
    <row r="784" spans="4:33" ht="0.75" customHeight="1">
      <c r="D784" s="11">
        <f t="shared" si="29"/>
        <v>127</v>
      </c>
      <c r="E784" s="46">
        <f t="shared" si="23"/>
        <v>0.0003879254148511746</v>
      </c>
      <c r="F784" s="46">
        <f t="shared" si="24"/>
        <v>1.7603244270820897E-05</v>
      </c>
      <c r="G784" s="46">
        <f t="shared" si="25"/>
        <v>0.008804805961067664</v>
      </c>
      <c r="H784" s="46">
        <f t="shared" si="26"/>
        <v>0.006632472167285751</v>
      </c>
      <c r="I784" s="46">
        <f t="shared" si="27"/>
        <v>0.049266527686099175</v>
      </c>
      <c r="AC784" s="11"/>
      <c r="AD784" s="46"/>
      <c r="AE784" s="46"/>
      <c r="AF784" s="46"/>
      <c r="AG784" s="46"/>
    </row>
    <row r="785" spans="4:33" ht="0.75" customHeight="1">
      <c r="D785" s="11">
        <f t="shared" si="29"/>
        <v>128</v>
      </c>
      <c r="E785" s="46">
        <f t="shared" si="23"/>
        <v>0.00035359064939315024</v>
      </c>
      <c r="F785" s="46">
        <f t="shared" si="24"/>
        <v>1.4677795231114015E-05</v>
      </c>
      <c r="G785" s="46">
        <f t="shared" si="25"/>
        <v>0.008701536354128398</v>
      </c>
      <c r="H785" s="46">
        <f t="shared" si="26"/>
        <v>0.0065926918822486235</v>
      </c>
      <c r="I785" s="46">
        <f t="shared" si="27"/>
        <v>0.04525960312232323</v>
      </c>
      <c r="AC785" s="11"/>
      <c r="AD785" s="46"/>
      <c r="AE785" s="46"/>
      <c r="AF785" s="46"/>
      <c r="AG785" s="46"/>
    </row>
    <row r="786" spans="4:33" ht="0.75" customHeight="1">
      <c r="D786" s="11">
        <f t="shared" si="29"/>
        <v>129</v>
      </c>
      <c r="E786" s="46">
        <f t="shared" si="23"/>
        <v>0.00032191211174196674</v>
      </c>
      <c r="F786" s="46">
        <f t="shared" si="24"/>
        <v>1.221003717975937E-05</v>
      </c>
      <c r="G786" s="46">
        <f t="shared" si="25"/>
        <v>0.008594269791905243</v>
      </c>
      <c r="H786" s="46">
        <f t="shared" si="26"/>
        <v>0.0065511261726002665</v>
      </c>
      <c r="I786" s="46">
        <f t="shared" si="27"/>
        <v>0.04152666241471371</v>
      </c>
      <c r="AC786" s="11"/>
      <c r="AD786" s="46"/>
      <c r="AE786" s="46"/>
      <c r="AF786" s="46"/>
      <c r="AG786" s="46"/>
    </row>
    <row r="787" spans="4:33" ht="0.75" customHeight="1">
      <c r="D787" s="11">
        <f t="shared" si="29"/>
        <v>130</v>
      </c>
      <c r="E787" s="46">
        <f t="shared" si="23"/>
        <v>0.00029272368878153983</v>
      </c>
      <c r="F787" s="46">
        <f t="shared" si="24"/>
        <v>1.0133540343638255E-05</v>
      </c>
      <c r="G787" s="46">
        <f t="shared" si="25"/>
        <v>0.008483184674958167</v>
      </c>
      <c r="H787" s="46">
        <f t="shared" si="26"/>
        <v>0.006507811890309099</v>
      </c>
      <c r="I787" s="46">
        <f t="shared" si="27"/>
        <v>0.03805407954160018</v>
      </c>
      <c r="AC787" s="11"/>
      <c r="AD787" s="46"/>
      <c r="AE787" s="46"/>
      <c r="AF787" s="46"/>
      <c r="AG787" s="46"/>
    </row>
    <row r="788" spans="4:33" ht="0.75" customHeight="1">
      <c r="D788" s="11">
        <f t="shared" si="29"/>
        <v>131</v>
      </c>
      <c r="E788" s="46">
        <f t="shared" si="23"/>
        <v>0.0002658657715921113</v>
      </c>
      <c r="F788" s="46">
        <f t="shared" si="24"/>
        <v>8.390608699240998E-06</v>
      </c>
      <c r="G788" s="46">
        <f t="shared" si="25"/>
        <v>0.008368464045386046</v>
      </c>
      <c r="H788" s="46">
        <f t="shared" si="26"/>
        <v>0.006462787264285571</v>
      </c>
      <c r="I788" s="46">
        <f t="shared" si="27"/>
        <v>0.03482841607856658</v>
      </c>
      <c r="AC788" s="11"/>
      <c r="AD788" s="46"/>
      <c r="AE788" s="46"/>
      <c r="AF788" s="46"/>
      <c r="AG788" s="46"/>
    </row>
    <row r="789" spans="4:33" ht="0.75" customHeight="1">
      <c r="D789" s="11">
        <f t="shared" si="29"/>
        <v>132</v>
      </c>
      <c r="E789" s="46">
        <f t="shared" si="23"/>
        <v>0.00024118538889649293</v>
      </c>
      <c r="F789" s="46">
        <f t="shared" si="24"/>
        <v>6.9312854999614045E-06</v>
      </c>
      <c r="G789" s="46">
        <f t="shared" si="25"/>
        <v>0.008250295086352735</v>
      </c>
      <c r="H789" s="46">
        <f t="shared" si="26"/>
        <v>0.006416091844209245</v>
      </c>
      <c r="I789" s="46">
        <f t="shared" si="27"/>
        <v>0.03183647133433707</v>
      </c>
      <c r="AC789" s="11"/>
      <c r="AD789" s="46"/>
      <c r="AE789" s="46"/>
      <c r="AF789" s="46"/>
      <c r="AG789" s="46"/>
    </row>
    <row r="790" spans="4:33" ht="0.75" customHeight="1">
      <c r="D790" s="11">
        <f aca="true" t="shared" si="30" ref="D790:D805">D789+1</f>
        <v>133</v>
      </c>
      <c r="E790" s="46">
        <f t="shared" si="23"/>
        <v>0.00021853629077565117</v>
      </c>
      <c r="F790" s="46">
        <f t="shared" si="24"/>
        <v>5.712446692418038E-06</v>
      </c>
      <c r="G790" s="46">
        <f t="shared" si="25"/>
        <v>0.008128868615776228</v>
      </c>
      <c r="H790" s="46">
        <f t="shared" si="26"/>
        <v>0.006367766442703299</v>
      </c>
      <c r="I790" s="46">
        <f t="shared" si="27"/>
        <v>0.029065326673161605</v>
      </c>
      <c r="AC790" s="11"/>
      <c r="AD790" s="46"/>
      <c r="AE790" s="46"/>
      <c r="AF790" s="46"/>
      <c r="AG790" s="46"/>
    </row>
    <row r="791" spans="4:33" ht="0.75" customHeight="1">
      <c r="D791" s="11">
        <f t="shared" si="30"/>
        <v>134</v>
      </c>
      <c r="E791" s="46">
        <f t="shared" si="23"/>
        <v>0.00019777898664566845</v>
      </c>
      <c r="F791" s="46">
        <f t="shared" si="24"/>
        <v>4.6969786436422685E-06</v>
      </c>
      <c r="G791" s="46">
        <f t="shared" si="25"/>
        <v>0.00800437857608658</v>
      </c>
      <c r="H791" s="46">
        <f t="shared" si="26"/>
        <v>0.006317853075974719</v>
      </c>
      <c r="I791" s="46">
        <f t="shared" si="27"/>
        <v>0.02650238421051957</v>
      </c>
      <c r="AC791" s="11"/>
      <c r="AD791" s="46"/>
      <c r="AE791" s="46"/>
      <c r="AF791" s="46"/>
      <c r="AG791" s="46"/>
    </row>
    <row r="792" spans="4:33" ht="0.75" customHeight="1">
      <c r="D792" s="11">
        <f t="shared" si="30"/>
        <v>135</v>
      </c>
      <c r="E792" s="46">
        <f t="shared" si="23"/>
        <v>0.00017878074148198144</v>
      </c>
      <c r="F792" s="46">
        <f t="shared" si="24"/>
        <v>3.8530359700922275E-06</v>
      </c>
      <c r="G792" s="46">
        <f t="shared" si="25"/>
        <v>0.00787702152194842</v>
      </c>
      <c r="H792" s="46">
        <f t="shared" si="26"/>
        <v>0.00626639490304081</v>
      </c>
      <c r="I792" s="46">
        <f t="shared" si="27"/>
        <v>0.024135400100067494</v>
      </c>
      <c r="AC792" s="11"/>
      <c r="AD792" s="46"/>
      <c r="AE792" s="46"/>
      <c r="AF792" s="46"/>
      <c r="AG792" s="46"/>
    </row>
    <row r="793" spans="4:33" ht="0.75" customHeight="1">
      <c r="D793" s="11">
        <f t="shared" si="30"/>
        <v>136</v>
      </c>
      <c r="E793" s="46">
        <f t="shared" si="23"/>
        <v>0.00016141553423517065</v>
      </c>
      <c r="F793" s="46">
        <f t="shared" si="24"/>
        <v>3.153374809336418E-06</v>
      </c>
      <c r="G793" s="46">
        <f t="shared" si="25"/>
        <v>0.007746996107825164</v>
      </c>
      <c r="H793" s="46">
        <f t="shared" si="26"/>
        <v>0.00621343616366488</v>
      </c>
      <c r="I793" s="46">
        <f t="shared" si="27"/>
        <v>0.02195251265598321</v>
      </c>
      <c r="AC793" s="11"/>
      <c r="AD793" s="46"/>
      <c r="AE793" s="46"/>
      <c r="AF793" s="46"/>
      <c r="AG793" s="46"/>
    </row>
    <row r="794" spans="4:33" ht="0.75" customHeight="1">
      <c r="D794" s="11">
        <f t="shared" si="30"/>
        <v>137</v>
      </c>
      <c r="E794" s="46">
        <f t="shared" si="23"/>
        <v>0.00014556398230921512</v>
      </c>
      <c r="F794" s="46">
        <f t="shared" si="24"/>
        <v>2.5747565828938224E-06</v>
      </c>
      <c r="G794" s="46">
        <f t="shared" si="25"/>
        <v>0.007614502577234532</v>
      </c>
      <c r="H794" s="46">
        <f t="shared" si="26"/>
        <v>0.00615902211512572</v>
      </c>
      <c r="I794" s="46">
        <f t="shared" si="27"/>
        <v>0.019942265576362472</v>
      </c>
      <c r="AC794" s="11"/>
      <c r="AD794" s="46"/>
      <c r="AE794" s="46"/>
      <c r="AF794" s="46"/>
      <c r="AG794" s="46"/>
    </row>
    <row r="795" spans="4:33" ht="0.75" customHeight="1">
      <c r="D795" s="11">
        <f t="shared" si="30"/>
        <v>138</v>
      </c>
      <c r="E795" s="46">
        <f t="shared" si="23"/>
        <v>0.0001311132358717848</v>
      </c>
      <c r="F795" s="46">
        <f t="shared" si="24"/>
        <v>2.0974171418241925E-06</v>
      </c>
      <c r="G795" s="46">
        <f t="shared" si="25"/>
        <v>0.0074797422555089605</v>
      </c>
      <c r="H795" s="46">
        <f t="shared" si="26"/>
        <v>0.0061031989679471</v>
      </c>
      <c r="I795" s="46">
        <f t="shared" si="27"/>
        <v>0.018093626550306302</v>
      </c>
      <c r="AC795" s="11"/>
      <c r="AD795" s="46"/>
      <c r="AE795" s="46"/>
      <c r="AF795" s="46"/>
      <c r="AG795" s="46"/>
    </row>
    <row r="796" spans="4:33" ht="0.75" customHeight="1">
      <c r="D796" s="11">
        <f t="shared" si="30"/>
        <v>139</v>
      </c>
      <c r="E796" s="46">
        <f t="shared" si="23"/>
        <v>0.000117956845640487</v>
      </c>
      <c r="F796" s="46">
        <f t="shared" si="24"/>
        <v>1.7045961440348803E-06</v>
      </c>
      <c r="G796" s="46">
        <f t="shared" si="25"/>
        <v>0.007342917047830404</v>
      </c>
      <c r="H796" s="46">
        <f t="shared" si="26"/>
        <v>0.006046013820714611</v>
      </c>
      <c r="I796" s="46">
        <f t="shared" si="27"/>
        <v>0.016396001544027695</v>
      </c>
      <c r="AC796" s="11"/>
      <c r="AD796" s="46"/>
      <c r="AE796" s="46"/>
      <c r="AF796" s="46"/>
      <c r="AG796" s="46"/>
    </row>
    <row r="797" spans="4:33" ht="0.75" customHeight="1">
      <c r="D797" s="11">
        <f t="shared" si="30"/>
        <v>140</v>
      </c>
      <c r="E797" s="46">
        <f t="shared" si="23"/>
        <v>0.00010599460764266282</v>
      </c>
      <c r="F797" s="46">
        <f t="shared" si="24"/>
        <v>1.3821215641105314E-06</v>
      </c>
      <c r="G797" s="46">
        <f t="shared" si="25"/>
        <v>0.007204228944257135</v>
      </c>
      <c r="H797" s="46">
        <f t="shared" si="26"/>
        <v>0.005987514594108115</v>
      </c>
      <c r="I797" s="46">
        <f t="shared" si="27"/>
        <v>0.014839245069972794</v>
      </c>
      <c r="AC797" s="11"/>
      <c r="AD797" s="46"/>
      <c r="AE797" s="46"/>
      <c r="AF797" s="46"/>
      <c r="AG797" s="46"/>
    </row>
    <row r="798" spans="4:33" ht="0.75" customHeight="1">
      <c r="D798" s="11">
        <f t="shared" si="30"/>
        <v>141</v>
      </c>
      <c r="E798" s="46">
        <f t="shared" si="23"/>
        <v>9.513238828283222E-05</v>
      </c>
      <c r="F798" s="46">
        <f t="shared" si="24"/>
        <v>1.1180443645804811E-06</v>
      </c>
      <c r="G798" s="46">
        <f t="shared" si="25"/>
        <v>0.007063879533400888</v>
      </c>
      <c r="H798" s="46">
        <f t="shared" si="26"/>
        <v>0.005927749964278558</v>
      </c>
      <c r="I798" s="46">
        <f t="shared" si="27"/>
        <v>0.013413666747879343</v>
      </c>
      <c r="AC798" s="11"/>
      <c r="AD798" s="46"/>
      <c r="AE798" s="46"/>
      <c r="AF798" s="46"/>
      <c r="AG798" s="46"/>
    </row>
    <row r="799" spans="4:33" ht="0.75" customHeight="1">
      <c r="D799" s="11">
        <f t="shared" si="30"/>
        <v>142</v>
      </c>
      <c r="E799" s="46">
        <f t="shared" si="23"/>
        <v>8.52819328745701E-05</v>
      </c>
      <c r="F799" s="46">
        <f t="shared" si="24"/>
        <v>9.023185454488949E-07</v>
      </c>
      <c r="G799" s="46">
        <f t="shared" si="25"/>
        <v>0.006922069526346575</v>
      </c>
      <c r="H799" s="46">
        <f t="shared" si="26"/>
        <v>0.005866769295698177</v>
      </c>
      <c r="I799" s="46">
        <f t="shared" si="27"/>
        <v>0.012110034468188953</v>
      </c>
      <c r="AC799" s="11"/>
      <c r="AD799" s="46"/>
      <c r="AE799" s="46"/>
      <c r="AF799" s="46"/>
      <c r="AG799" s="46"/>
    </row>
    <row r="800" spans="4:33" ht="0.75" customHeight="1">
      <c r="D800" s="11">
        <f t="shared" si="30"/>
        <v>143</v>
      </c>
      <c r="E800" s="46">
        <f t="shared" si="23"/>
        <v>7.636066060562616E-05</v>
      </c>
      <c r="F800" s="46">
        <f t="shared" si="24"/>
        <v>7.265220218508233E-07</v>
      </c>
      <c r="G800" s="46">
        <f t="shared" si="25"/>
        <v>0.0067789982923341305</v>
      </c>
      <c r="H800" s="46">
        <f t="shared" si="26"/>
        <v>0.005804622573612991</v>
      </c>
      <c r="I800" s="46">
        <f t="shared" si="27"/>
        <v>0.010919574466604541</v>
      </c>
      <c r="AC800" s="11"/>
      <c r="AD800" s="46"/>
      <c r="AE800" s="46"/>
      <c r="AF800" s="46"/>
      <c r="AG800" s="46"/>
    </row>
    <row r="801" spans="4:33" ht="0.75" customHeight="1">
      <c r="D801" s="11">
        <f t="shared" si="30"/>
        <v>144</v>
      </c>
      <c r="E801" s="46">
        <f t="shared" si="23"/>
        <v>6.829144870947004E-05</v>
      </c>
      <c r="F801" s="46">
        <f t="shared" si="24"/>
        <v>5.836140449854384E-07</v>
      </c>
      <c r="G801" s="46">
        <f t="shared" si="25"/>
        <v>0.0066348634076436545</v>
      </c>
      <c r="H801" s="46">
        <f t="shared" si="26"/>
        <v>0.005741360336226092</v>
      </c>
      <c r="I801" s="46">
        <f t="shared" si="27"/>
        <v>0.009833968614163685</v>
      </c>
      <c r="AC801" s="11"/>
      <c r="AD801" s="46"/>
      <c r="AE801" s="46"/>
      <c r="AF801" s="46"/>
      <c r="AG801" s="46"/>
    </row>
    <row r="802" spans="4:33" ht="0.75" customHeight="1">
      <c r="D802" s="11">
        <f t="shared" si="30"/>
        <v>145</v>
      </c>
      <c r="E802" s="46">
        <f aca="true" t="shared" si="31" ref="E802:E865">(1/($F$474*SQRT(2*$F$471)))*$F$472^(-0.5*((D802-$F$473)/$F$474)^2)</f>
        <v>6.100240841589339E-05</v>
      </c>
      <c r="F802" s="46">
        <f aca="true" t="shared" si="32" ref="F802:F865">(1/($G$474*SQRT(2*$G$471)))*$G$472^(-0.5*((D802-$G$473)/$G$474)^2)</f>
        <v>4.6772516789671065E-07</v>
      </c>
      <c r="G802" s="46">
        <f aca="true" t="shared" si="33" ref="G802:G865">(1/($H$474*SQRT(2*$H$471)))*$H$472^(-0.5*((D802-$H$473)/$H$474)^2)</f>
        <v>0.0064898602190410215</v>
      </c>
      <c r="H802" s="46">
        <f aca="true" t="shared" si="34" ref="H802:H865">(1/($I$474*SQRT(2*$I$471)))*$I$472^(-0.5*((D802-$I$473)/$I$474)^2)</f>
        <v>0.005677033606739481</v>
      </c>
      <c r="I802" s="46">
        <f aca="true" t="shared" si="35" ref="I802:I865">D802*E802</f>
        <v>0.008845349220304543</v>
      </c>
      <c r="AC802" s="11"/>
      <c r="AD802" s="46"/>
      <c r="AE802" s="46"/>
      <c r="AF802" s="46"/>
      <c r="AG802" s="46"/>
    </row>
    <row r="803" spans="4:33" ht="0.75" customHeight="1">
      <c r="D803" s="11">
        <f t="shared" si="30"/>
        <v>146</v>
      </c>
      <c r="E803" s="46">
        <f t="shared" si="31"/>
        <v>5.44266550503825E-05</v>
      </c>
      <c r="F803" s="46">
        <f t="shared" si="32"/>
        <v>3.7397605577936386E-07</v>
      </c>
      <c r="G803" s="46">
        <f t="shared" si="33"/>
        <v>0.006344181423052498</v>
      </c>
      <c r="H803" s="46">
        <f t="shared" si="34"/>
        <v>0.005611693825381243</v>
      </c>
      <c r="I803" s="46">
        <f t="shared" si="35"/>
        <v>0.007946291637355845</v>
      </c>
      <c r="AC803" s="11"/>
      <c r="AD803" s="46"/>
      <c r="AE803" s="46"/>
      <c r="AF803" s="46"/>
      <c r="AG803" s="46"/>
    </row>
    <row r="804" spans="4:33" ht="0.75" customHeight="1">
      <c r="D804" s="11">
        <f t="shared" si="30"/>
        <v>147</v>
      </c>
      <c r="E804" s="46">
        <f t="shared" si="31"/>
        <v>4.8502074448974E-05</v>
      </c>
      <c r="F804" s="46">
        <f t="shared" si="32"/>
        <v>2.983217424178957E-07</v>
      </c>
      <c r="G804" s="46">
        <f t="shared" si="33"/>
        <v>0.00619801666224388</v>
      </c>
      <c r="H804" s="46">
        <f t="shared" si="34"/>
        <v>0.005545392781543414</v>
      </c>
      <c r="I804" s="46">
        <f t="shared" si="35"/>
        <v>0.007129804943999178</v>
      </c>
      <c r="AC804" s="11"/>
      <c r="AD804" s="46"/>
      <c r="AE804" s="46"/>
      <c r="AF804" s="46"/>
      <c r="AG804" s="46"/>
    </row>
    <row r="805" spans="4:33" ht="0.75" customHeight="1">
      <c r="D805" s="11">
        <f t="shared" si="30"/>
        <v>148</v>
      </c>
      <c r="E805" s="46">
        <f t="shared" si="31"/>
        <v>4.317108765428897E-05</v>
      </c>
      <c r="F805" s="46">
        <f t="shared" si="32"/>
        <v>2.374182337016781E-07</v>
      </c>
      <c r="G805" s="46">
        <f t="shared" si="33"/>
        <v>0.0060515521395831376</v>
      </c>
      <c r="H805" s="46">
        <f t="shared" si="34"/>
        <v>0.0054781825461544</v>
      </c>
      <c r="I805" s="46">
        <f t="shared" si="35"/>
        <v>0.006389320972834767</v>
      </c>
      <c r="AC805" s="11"/>
      <c r="AD805" s="46"/>
      <c r="AE805" s="46"/>
      <c r="AF805" s="46"/>
      <c r="AG805" s="46"/>
    </row>
    <row r="806" spans="4:33" ht="0.75" customHeight="1">
      <c r="D806" s="11">
        <f aca="true" t="shared" si="36" ref="D806:D821">D805+1</f>
        <v>149</v>
      </c>
      <c r="E806" s="46">
        <f t="shared" si="31"/>
        <v>3.838041566122313E-05</v>
      </c>
      <c r="F806" s="46">
        <f t="shared" si="32"/>
        <v>1.8850865079730905E-07</v>
      </c>
      <c r="G806" s="46">
        <f t="shared" si="33"/>
        <v>0.005904970251865804</v>
      </c>
      <c r="H806" s="46">
        <f t="shared" si="34"/>
        <v>0.005410115404407763</v>
      </c>
      <c r="I806" s="46">
        <f t="shared" si="35"/>
        <v>0.005718681933522246</v>
      </c>
      <c r="AC806" s="11"/>
      <c r="AD806" s="46"/>
      <c r="AE806" s="46"/>
      <c r="AF806" s="46"/>
      <c r="AG806" s="46"/>
    </row>
    <row r="807" spans="4:33" ht="0.75" customHeight="1">
      <c r="D807" s="11">
        <f t="shared" si="36"/>
        <v>150</v>
      </c>
      <c r="E807" s="46">
        <f t="shared" si="31"/>
        <v>3.4080845788936655E-05</v>
      </c>
      <c r="F807" s="46">
        <f t="shared" si="32"/>
        <v>1.4932638556940955E-07</v>
      </c>
      <c r="G807" s="46">
        <f t="shared" si="33"/>
        <v>0.005758449243080259</v>
      </c>
      <c r="H807" s="46">
        <f t="shared" si="34"/>
        <v>0.005341243788967126</v>
      </c>
      <c r="I807" s="46">
        <f t="shared" si="35"/>
        <v>0.005112126868340498</v>
      </c>
      <c r="AC807" s="11"/>
      <c r="AD807" s="46"/>
      <c r="AE807" s="46"/>
      <c r="AF807" s="46"/>
      <c r="AG807" s="46"/>
    </row>
    <row r="808" spans="4:33" ht="0.75" customHeight="1">
      <c r="D808" s="11">
        <f t="shared" si="36"/>
        <v>151</v>
      </c>
      <c r="E808" s="46">
        <f t="shared" si="31"/>
        <v>3.0227001070686627E-05</v>
      </c>
      <c r="F808" s="46">
        <f t="shared" si="32"/>
        <v>1.1801300632071532E-07</v>
      </c>
      <c r="G808" s="46">
        <f t="shared" si="33"/>
        <v>0.005612162878486101</v>
      </c>
      <c r="H808" s="46">
        <f t="shared" si="34"/>
        <v>0.005271620213764393</v>
      </c>
      <c r="I808" s="46">
        <f t="shared" si="35"/>
        <v>0.004564277161673681</v>
      </c>
      <c r="AC808" s="11"/>
      <c r="AD808" s="46"/>
      <c r="AE808" s="46"/>
      <c r="AF808" s="46"/>
      <c r="AG808" s="46"/>
    </row>
    <row r="809" spans="4:33" ht="0.75" customHeight="1">
      <c r="D809" s="11">
        <f t="shared" si="36"/>
        <v>152</v>
      </c>
      <c r="E809" s="46">
        <f t="shared" si="31"/>
        <v>2.677711387581188E-05</v>
      </c>
      <c r="F809" s="46">
        <f t="shared" si="32"/>
        <v>9.304890085680664E-08</v>
      </c>
      <c r="G809" s="46">
        <f t="shared" si="33"/>
        <v>0.005466280140073566</v>
      </c>
      <c r="H809" s="46">
        <f t="shared" si="34"/>
        <v>0.005201297208505843</v>
      </c>
      <c r="I809" s="46">
        <f t="shared" si="35"/>
        <v>0.004070121309123406</v>
      </c>
      <c r="AC809" s="11"/>
      <c r="AD809" s="46"/>
      <c r="AE809" s="46"/>
      <c r="AF809" s="46"/>
      <c r="AG809" s="46"/>
    </row>
    <row r="810" spans="4:33" ht="0.75" customHeight="1">
      <c r="D810" s="11">
        <f t="shared" si="36"/>
        <v>153</v>
      </c>
      <c r="E810" s="46">
        <f t="shared" si="31"/>
        <v>2.3692804809724773E-05</v>
      </c>
      <c r="F810" s="46">
        <f t="shared" si="32"/>
        <v>7.319487500988223E-08</v>
      </c>
      <c r="G810" s="46">
        <f t="shared" si="33"/>
        <v>0.005320964943966096</v>
      </c>
      <c r="H810" s="46">
        <f t="shared" si="34"/>
        <v>0.005130327253997639</v>
      </c>
      <c r="I810" s="46">
        <f t="shared" si="35"/>
        <v>0.00362499913588789</v>
      </c>
      <c r="AC810" s="11"/>
      <c r="AD810" s="46"/>
      <c r="AE810" s="46"/>
      <c r="AF810" s="46"/>
      <c r="AG810" s="46"/>
    </row>
    <row r="811" spans="4:33" ht="0.75" customHeight="1">
      <c r="D811" s="11">
        <f t="shared" si="36"/>
        <v>154</v>
      </c>
      <c r="E811" s="46">
        <f t="shared" si="31"/>
        <v>2.0938867778811962E-05</v>
      </c>
      <c r="F811" s="46">
        <f t="shared" si="32"/>
        <v>5.744313744715655E-08</v>
      </c>
      <c r="G811" s="46">
        <f t="shared" si="33"/>
        <v>0.005176375880222271</v>
      </c>
      <c r="H811" s="46">
        <f t="shared" si="34"/>
        <v>0.005058762718399143</v>
      </c>
      <c r="I811" s="46">
        <f t="shared" si="35"/>
        <v>0.003224585637937042</v>
      </c>
      <c r="AC811" s="11"/>
      <c r="AD811" s="46"/>
      <c r="AE811" s="46"/>
      <c r="AF811" s="46"/>
      <c r="AG811" s="46"/>
    </row>
    <row r="812" spans="4:33" ht="0.75" customHeight="1">
      <c r="D812" s="11">
        <f t="shared" si="36"/>
        <v>155</v>
      </c>
      <c r="E812" s="46">
        <f t="shared" si="31"/>
        <v>1.8483061958221972E-05</v>
      </c>
      <c r="F812" s="46">
        <f t="shared" si="32"/>
        <v>4.497629572354256E-08</v>
      </c>
      <c r="G812" s="46">
        <f t="shared" si="33"/>
        <v>0.0050326659753878325</v>
      </c>
      <c r="H812" s="46">
        <f t="shared" si="34"/>
        <v>0.004986655794508958</v>
      </c>
      <c r="I812" s="46">
        <f t="shared" si="35"/>
        <v>0.0028648746035244057</v>
      </c>
      <c r="AC812" s="11"/>
      <c r="AD812" s="46"/>
      <c r="AE812" s="46"/>
      <c r="AF812" s="46"/>
      <c r="AG812" s="46"/>
    </row>
    <row r="813" spans="4:33" ht="0.75" customHeight="1">
      <c r="D813" s="11">
        <f t="shared" si="36"/>
        <v>156</v>
      </c>
      <c r="E813" s="46">
        <f t="shared" si="31"/>
        <v>1.6295911261982887E-05</v>
      </c>
      <c r="F813" s="46">
        <f t="shared" si="32"/>
        <v>3.513316440470541E-08</v>
      </c>
      <c r="G813" s="46">
        <f t="shared" si="33"/>
        <v>0.004889982478044261</v>
      </c>
      <c r="H813" s="46">
        <f t="shared" si="34"/>
        <v>0.0049140584381850505</v>
      </c>
      <c r="I813" s="46">
        <f t="shared" si="35"/>
        <v>0.00254216215686933</v>
      </c>
      <c r="AC813" s="11"/>
      <c r="AD813" s="46"/>
      <c r="AE813" s="46"/>
      <c r="AF813" s="46"/>
      <c r="AG813" s="46"/>
    </row>
    <row r="814" spans="4:33" ht="0.75" customHeight="1">
      <c r="D814" s="11">
        <f t="shared" si="36"/>
        <v>157</v>
      </c>
      <c r="E814" s="46">
        <f t="shared" si="31"/>
        <v>1.4350511786949449E-05</v>
      </c>
      <c r="F814" s="46">
        <f t="shared" si="32"/>
        <v>2.7380344291122605E-08</v>
      </c>
      <c r="G814" s="46">
        <f t="shared" si="33"/>
        <v>0.004748466667497561</v>
      </c>
      <c r="H814" s="46">
        <f t="shared" si="34"/>
        <v>0.004841022307996399</v>
      </c>
      <c r="I814" s="46">
        <f t="shared" si="35"/>
        <v>0.0022530303505510635</v>
      </c>
      <c r="AC814" s="11"/>
      <c r="AD814" s="46"/>
      <c r="AE814" s="46"/>
      <c r="AF814" s="46"/>
      <c r="AG814" s="46"/>
    </row>
    <row r="815" spans="4:33" ht="0.75" customHeight="1">
      <c r="D815" s="11">
        <f t="shared" si="36"/>
        <v>158</v>
      </c>
      <c r="E815" s="46">
        <f t="shared" si="31"/>
        <v>1.2622347584788189E-05</v>
      </c>
      <c r="F815" s="46">
        <f t="shared" si="32"/>
        <v>2.1288673157609778E-08</v>
      </c>
      <c r="G815" s="46">
        <f t="shared" si="33"/>
        <v>0.004608253685650262</v>
      </c>
      <c r="H815" s="46">
        <f t="shared" si="34"/>
        <v>0.004767598706199642</v>
      </c>
      <c r="I815" s="46">
        <f t="shared" si="35"/>
        <v>0.0019943309183965336</v>
      </c>
      <c r="AC815" s="11"/>
      <c r="AD815" s="46"/>
      <c r="AE815" s="46"/>
      <c r="AF815" s="46"/>
      <c r="AG815" s="46"/>
    </row>
    <row r="816" spans="4:33" ht="0.75" customHeight="1">
      <c r="D816" s="11">
        <f t="shared" si="36"/>
        <v>159</v>
      </c>
      <c r="E816" s="46">
        <f t="shared" si="31"/>
        <v>1.1089115009501995E-05</v>
      </c>
      <c r="F816" s="46">
        <f t="shared" si="32"/>
        <v>1.651377399311552E-08</v>
      </c>
      <c r="G816" s="46">
        <f t="shared" si="33"/>
        <v>0.004469472392001599</v>
      </c>
      <c r="H816" s="46">
        <f t="shared" si="34"/>
        <v>0.0046938385211300355</v>
      </c>
      <c r="I816" s="46">
        <f t="shared" si="35"/>
        <v>0.0017631692865108172</v>
      </c>
      <c r="AC816" s="11"/>
      <c r="AD816" s="46"/>
      <c r="AE816" s="46"/>
      <c r="AF816" s="46"/>
      <c r="AG816" s="46"/>
    </row>
    <row r="817" spans="4:33" ht="0.75" customHeight="1">
      <c r="D817" s="11">
        <f t="shared" si="36"/>
        <v>160</v>
      </c>
      <c r="E817" s="46">
        <f t="shared" si="31"/>
        <v>9.730555791701885E-06</v>
      </c>
      <c r="F817" s="46">
        <f t="shared" si="32"/>
        <v>1.2780037597003889E-08</v>
      </c>
      <c r="G817" s="46">
        <f t="shared" si="33"/>
        <v>0.004332245241625816</v>
      </c>
      <c r="H817" s="46">
        <f t="shared" si="34"/>
        <v>0.004619792171091593</v>
      </c>
      <c r="I817" s="46">
        <f t="shared" si="35"/>
        <v>0.0015568889266723016</v>
      </c>
      <c r="AC817" s="11"/>
      <c r="AD817" s="46"/>
      <c r="AE817" s="46"/>
      <c r="AF817" s="46"/>
      <c r="AG817" s="46"/>
    </row>
    <row r="818" spans="4:33" ht="0.75" customHeight="1">
      <c r="D818" s="11">
        <f t="shared" si="36"/>
        <v>161</v>
      </c>
      <c r="E818" s="46">
        <f t="shared" si="31"/>
        <v>8.528298904677645E-06</v>
      </c>
      <c r="F818" s="46">
        <f t="shared" si="32"/>
        <v>9.867473733950049E-09</v>
      </c>
      <c r="G818" s="46">
        <f t="shared" si="33"/>
        <v>0.004196688185886948</v>
      </c>
      <c r="H818" s="46">
        <f t="shared" si="34"/>
        <v>0.004545509549826892</v>
      </c>
      <c r="I818" s="46">
        <f t="shared" si="35"/>
        <v>0.0013730561236531009</v>
      </c>
      <c r="AC818" s="11"/>
      <c r="AD818" s="46"/>
      <c r="AE818" s="46"/>
      <c r="AF818" s="46"/>
      <c r="AG818" s="46"/>
    </row>
    <row r="819" spans="4:33" ht="0.75" customHeight="1">
      <c r="D819" s="11">
        <f t="shared" si="36"/>
        <v>162</v>
      </c>
      <c r="E819" s="46">
        <f t="shared" si="31"/>
        <v>7.465711210952119E-06</v>
      </c>
      <c r="F819" s="46">
        <f t="shared" si="32"/>
        <v>7.60095006272984E-09</v>
      </c>
      <c r="G819" s="46">
        <f t="shared" si="33"/>
        <v>0.004062910595560775</v>
      </c>
      <c r="H819" s="46">
        <f t="shared" si="34"/>
        <v>0.004471039973642342</v>
      </c>
      <c r="I819" s="46">
        <f t="shared" si="35"/>
        <v>0.0012094452161742434</v>
      </c>
      <c r="AC819" s="11"/>
      <c r="AD819" s="46"/>
      <c r="AE819" s="46"/>
      <c r="AF819" s="46"/>
      <c r="AG819" s="46"/>
    </row>
    <row r="820" spans="4:33" ht="0.75" customHeight="1">
      <c r="D820" s="11">
        <f t="shared" si="36"/>
        <v>163</v>
      </c>
      <c r="E820" s="46">
        <f t="shared" si="31"/>
        <v>6.5277568110072046E-06</v>
      </c>
      <c r="F820" s="46">
        <f t="shared" si="32"/>
        <v>5.841411915535538E-09</v>
      </c>
      <c r="G820" s="46">
        <f t="shared" si="33"/>
        <v>0.003931015205951147</v>
      </c>
      <c r="H820" s="46">
        <f t="shared" si="34"/>
        <v>0.00439643213025999</v>
      </c>
      <c r="I820" s="46">
        <f t="shared" si="35"/>
        <v>0.0010640243601941744</v>
      </c>
      <c r="AC820" s="11"/>
      <c r="AD820" s="46"/>
      <c r="AE820" s="46"/>
      <c r="AF820" s="46"/>
      <c r="AG820" s="46"/>
    </row>
    <row r="821" spans="4:33" ht="0.75" customHeight="1">
      <c r="D821" s="11">
        <f t="shared" si="36"/>
        <v>164</v>
      </c>
      <c r="E821" s="46">
        <f t="shared" si="31"/>
        <v>5.700864957770845E-06</v>
      </c>
      <c r="F821" s="46">
        <f t="shared" si="32"/>
        <v>4.478739859109338E-09</v>
      </c>
      <c r="G821" s="46">
        <f t="shared" si="33"/>
        <v>0.003801098083508883</v>
      </c>
      <c r="H821" s="46">
        <f t="shared" si="34"/>
        <v>0.004321734029462137</v>
      </c>
      <c r="I821" s="46">
        <f t="shared" si="35"/>
        <v>0.0009349418530744185</v>
      </c>
      <c r="AC821" s="11"/>
      <c r="AD821" s="46"/>
      <c r="AE821" s="46"/>
      <c r="AF821" s="46"/>
      <c r="AG821" s="46"/>
    </row>
    <row r="822" spans="4:33" ht="0.75" customHeight="1">
      <c r="D822" s="11">
        <f aca="true" t="shared" si="37" ref="D822:D837">D821+1</f>
        <v>165</v>
      </c>
      <c r="E822" s="46">
        <f t="shared" si="31"/>
        <v>4.972806350741926E-06</v>
      </c>
      <c r="F822" s="46">
        <f t="shared" si="32"/>
        <v>3.425956908488301E-09</v>
      </c>
      <c r="G822" s="46">
        <f t="shared" si="33"/>
        <v>0.0036732486133873423</v>
      </c>
      <c r="H822" s="46">
        <f t="shared" si="34"/>
        <v>0.00424699295559007</v>
      </c>
      <c r="I822" s="46">
        <f t="shared" si="35"/>
        <v>0.0008205130478724178</v>
      </c>
      <c r="AC822" s="11"/>
      <c r="AD822" s="46"/>
      <c r="AE822" s="46"/>
      <c r="AF822" s="46"/>
      <c r="AG822" s="46"/>
    </row>
    <row r="823" spans="4:33" ht="0.75" customHeight="1">
      <c r="D823" s="11">
        <f t="shared" si="37"/>
        <v>166</v>
      </c>
      <c r="E823" s="46">
        <f t="shared" si="31"/>
        <v>4.332577581760305E-06</v>
      </c>
      <c r="F823" s="46">
        <f t="shared" si="32"/>
        <v>2.614544314045172E-09</v>
      </c>
      <c r="G823" s="46">
        <f t="shared" si="33"/>
        <v>0.0035475495072996707</v>
      </c>
      <c r="H823" s="46">
        <f t="shared" si="34"/>
        <v>0.004172255421953265</v>
      </c>
      <c r="I823" s="46">
        <f t="shared" si="35"/>
        <v>0.0007192078785722107</v>
      </c>
      <c r="AC823" s="11"/>
      <c r="AD823" s="46"/>
      <c r="AE823" s="46"/>
      <c r="AF823" s="46"/>
      <c r="AG823" s="46"/>
    </row>
    <row r="824" spans="4:33" ht="0.75" customHeight="1">
      <c r="D824" s="11">
        <f t="shared" si="37"/>
        <v>167</v>
      </c>
      <c r="E824" s="46">
        <f t="shared" si="31"/>
        <v>3.770293469840799E-06</v>
      </c>
      <c r="F824" s="46">
        <f t="shared" si="32"/>
        <v>1.9906649543533272E-09</v>
      </c>
      <c r="G824" s="46">
        <f t="shared" si="33"/>
        <v>0.003424076830978887</v>
      </c>
      <c r="H824" s="46">
        <f t="shared" si="34"/>
        <v>0.004097567127200346</v>
      </c>
      <c r="I824" s="46">
        <f t="shared" si="35"/>
        <v>0.0006296390094634134</v>
      </c>
      <c r="AC824" s="11"/>
      <c r="AD824" s="46"/>
      <c r="AE824" s="46"/>
      <c r="AF824" s="46"/>
      <c r="AG824" s="46"/>
    </row>
    <row r="825" spans="4:33" ht="0.75" customHeight="1">
      <c r="D825" s="11">
        <f t="shared" si="37"/>
        <v>168</v>
      </c>
      <c r="E825" s="46">
        <f t="shared" si="31"/>
        <v>3.2770869946096443E-06</v>
      </c>
      <c r="F825" s="46">
        <f t="shared" si="32"/>
        <v>1.5121274144492342E-09</v>
      </c>
      <c r="G825" s="46">
        <f t="shared" si="33"/>
        <v>0.0033029000504836083</v>
      </c>
      <c r="H825" s="46">
        <f t="shared" si="34"/>
        <v>0.00402297291369803</v>
      </c>
      <c r="I825" s="46">
        <f t="shared" si="35"/>
        <v>0.0005505506150944203</v>
      </c>
      <c r="AC825" s="11"/>
      <c r="AD825" s="46"/>
      <c r="AE825" s="46"/>
      <c r="AF825" s="46"/>
      <c r="AG825" s="46"/>
    </row>
    <row r="826" spans="4:33" ht="0.75" customHeight="1">
      <c r="D826" s="11">
        <f t="shared" si="37"/>
        <v>169</v>
      </c>
      <c r="E826" s="46">
        <f t="shared" si="31"/>
        <v>2.845016516136642E-06</v>
      </c>
      <c r="F826" s="46">
        <f t="shared" si="32"/>
        <v>1.145952604830016E-09</v>
      </c>
      <c r="G826" s="46">
        <f t="shared" si="33"/>
        <v>0.003184082096539392</v>
      </c>
      <c r="H826" s="46">
        <f t="shared" si="34"/>
        <v>0.003948516727959163</v>
      </c>
      <c r="I826" s="46">
        <f t="shared" si="35"/>
        <v>0.0004808077912270925</v>
      </c>
      <c r="AC826" s="11"/>
      <c r="AD826" s="46"/>
      <c r="AE826" s="46"/>
      <c r="AF826" s="46"/>
      <c r="AG826" s="46"/>
    </row>
    <row r="827" spans="4:33" ht="0.75" customHeight="1">
      <c r="D827" s="11">
        <f t="shared" si="37"/>
        <v>170</v>
      </c>
      <c r="E827" s="46">
        <f t="shared" si="31"/>
        <v>2.4669799527753612E-06</v>
      </c>
      <c r="F827" s="46">
        <f t="shared" si="32"/>
        <v>8.664289956456675E-10</v>
      </c>
      <c r="G827" s="46">
        <f t="shared" si="33"/>
        <v>0.0030676794460585176</v>
      </c>
      <c r="H827" s="46">
        <f t="shared" si="34"/>
        <v>0.0038742415831558045</v>
      </c>
      <c r="I827" s="46">
        <f t="shared" si="35"/>
        <v>0.0004193865919718114</v>
      </c>
      <c r="AC827" s="11"/>
      <c r="AD827" s="46"/>
      <c r="AE827" s="46"/>
      <c r="AF827" s="46"/>
      <c r="AG827" s="46"/>
    </row>
    <row r="828" spans="4:33" ht="0.75" customHeight="1">
      <c r="D828" s="11">
        <f t="shared" si="37"/>
        <v>171</v>
      </c>
      <c r="E828" s="46">
        <f t="shared" si="31"/>
        <v>2.136635577450918E-06</v>
      </c>
      <c r="F828" s="46">
        <f t="shared" si="32"/>
        <v>6.535628413744748E-10</v>
      </c>
      <c r="G828" s="46">
        <f t="shared" si="33"/>
        <v>0.0029537422199395974</v>
      </c>
      <c r="H828" s="46">
        <f t="shared" si="34"/>
        <v>0.0038001895237482863</v>
      </c>
      <c r="I828" s="46">
        <f t="shared" si="35"/>
        <v>0.00036536468374410704</v>
      </c>
      <c r="AC828" s="11"/>
      <c r="AD828" s="46"/>
      <c r="AE828" s="46"/>
      <c r="AF828" s="46"/>
      <c r="AG828" s="46"/>
    </row>
    <row r="829" spans="4:33" ht="0.75" customHeight="1">
      <c r="D829" s="11">
        <f t="shared" si="37"/>
        <v>172</v>
      </c>
      <c r="E829" s="46">
        <f t="shared" si="31"/>
        <v>1.8483290861292869E-06</v>
      </c>
      <c r="F829" s="46">
        <f t="shared" si="32"/>
        <v>4.918467196987951E-10</v>
      </c>
      <c r="G829" s="46">
        <f t="shared" si="33"/>
        <v>0.0028423142962126923</v>
      </c>
      <c r="H829" s="46">
        <f t="shared" si="34"/>
        <v>0.0037264015922559577</v>
      </c>
      <c r="I829" s="46">
        <f t="shared" si="35"/>
        <v>0.00031791260281423733</v>
      </c>
      <c r="AC829" s="11"/>
      <c r="AD829" s="46"/>
      <c r="AE829" s="46"/>
      <c r="AF829" s="46"/>
      <c r="AG829" s="46"/>
    </row>
    <row r="830" spans="4:33" ht="0.75" customHeight="1">
      <c r="D830" s="11">
        <f t="shared" si="37"/>
        <v>173</v>
      </c>
      <c r="E830" s="46">
        <f t="shared" si="31"/>
        <v>1.5970265894436974E-06</v>
      </c>
      <c r="F830" s="46">
        <f t="shared" si="32"/>
        <v>3.692838024475713E-10</v>
      </c>
      <c r="G830" s="46">
        <f t="shared" si="33"/>
        <v>0.0027334334375656837</v>
      </c>
      <c r="H830" s="46">
        <f t="shared" si="34"/>
        <v>0.0036529177981903683</v>
      </c>
      <c r="I830" s="46">
        <f t="shared" si="35"/>
        <v>0.00027628559997375967</v>
      </c>
      <c r="AC830" s="11"/>
      <c r="AD830" s="46"/>
      <c r="AE830" s="46"/>
      <c r="AF830" s="46"/>
      <c r="AG830" s="46"/>
    </row>
    <row r="831" spans="4:33" ht="0.75" customHeight="1">
      <c r="D831" s="11">
        <f t="shared" si="37"/>
        <v>174</v>
      </c>
      <c r="E831" s="46">
        <f t="shared" si="31"/>
        <v>1.3782531791487473E-06</v>
      </c>
      <c r="F831" s="46">
        <f t="shared" si="32"/>
        <v>2.7661695190384183E-10</v>
      </c>
      <c r="G831" s="46">
        <f t="shared" si="33"/>
        <v>0.002627131432263305</v>
      </c>
      <c r="H831" s="46">
        <f t="shared" si="34"/>
        <v>0.00357977708916656</v>
      </c>
      <c r="I831" s="46">
        <f t="shared" si="35"/>
        <v>0.00023981605317188203</v>
      </c>
      <c r="AC831" s="11"/>
      <c r="AD831" s="46"/>
      <c r="AE831" s="46"/>
      <c r="AF831" s="46"/>
      <c r="AG831" s="46"/>
    </row>
    <row r="832" spans="4:33" ht="0.75" customHeight="1">
      <c r="D832" s="11">
        <f t="shared" si="37"/>
        <v>175</v>
      </c>
      <c r="E832" s="46">
        <f t="shared" si="31"/>
        <v>1.1880367247535308E-06</v>
      </c>
      <c r="F832" s="46">
        <f t="shared" si="32"/>
        <v>2.0672137096515528E-10</v>
      </c>
      <c r="G832" s="46">
        <f t="shared" si="33"/>
        <v>0.002523434247451585</v>
      </c>
      <c r="H832" s="46">
        <f t="shared" si="34"/>
        <v>0.0035070173242031715</v>
      </c>
      <c r="I832" s="46">
        <f t="shared" si="35"/>
        <v>0.0002079064268318679</v>
      </c>
      <c r="AC832" s="11"/>
      <c r="AD832" s="46"/>
      <c r="AE832" s="46"/>
      <c r="AF832" s="46"/>
      <c r="AG832" s="46"/>
    </row>
    <row r="833" spans="4:33" ht="0.75" customHeight="1">
      <c r="D833" s="11">
        <f t="shared" si="37"/>
        <v>176</v>
      </c>
      <c r="E833" s="46">
        <f t="shared" si="31"/>
        <v>1.0228565619140246E-06</v>
      </c>
      <c r="F833" s="46">
        <f t="shared" si="32"/>
        <v>1.541274575068938E-10</v>
      </c>
      <c r="G833" s="46">
        <f t="shared" si="33"/>
        <v>0.002422362193827243</v>
      </c>
      <c r="H833" s="46">
        <f t="shared" si="34"/>
        <v>0.0034346752492172027</v>
      </c>
      <c r="I833" s="46">
        <f t="shared" si="35"/>
        <v>0.00018002275489686833</v>
      </c>
      <c r="AC833" s="11"/>
      <c r="AD833" s="46"/>
      <c r="AE833" s="46"/>
      <c r="AF833" s="46"/>
      <c r="AG833" s="46"/>
    </row>
    <row r="834" spans="4:33" ht="0.75" customHeight="1">
      <c r="D834" s="11">
        <f t="shared" si="37"/>
        <v>177</v>
      </c>
      <c r="E834" s="46">
        <f t="shared" si="31"/>
        <v>8.795967425357221E-07</v>
      </c>
      <c r="F834" s="46">
        <f t="shared" si="32"/>
        <v>1.1464700260953264E-10</v>
      </c>
      <c r="G834" s="46">
        <f t="shared" si="33"/>
        <v>0.0023239301006437126</v>
      </c>
      <c r="H834" s="46">
        <f t="shared" si="34"/>
        <v>0.003362786474714436</v>
      </c>
      <c r="I834" s="46">
        <f t="shared" si="35"/>
        <v>0.00015568862342882283</v>
      </c>
      <c r="AC834" s="11"/>
      <c r="AD834" s="46"/>
      <c r="AE834" s="46"/>
      <c r="AF834" s="46"/>
      <c r="AG834" s="46"/>
    </row>
    <row r="835" spans="4:33" ht="0.75" customHeight="1">
      <c r="D835" s="11">
        <f t="shared" si="37"/>
        <v>178</v>
      </c>
      <c r="E835" s="46">
        <f t="shared" si="31"/>
        <v>7.555035266741953E-07</v>
      </c>
      <c r="F835" s="46">
        <f t="shared" si="32"/>
        <v>8.508116891040582E-11</v>
      </c>
      <c r="G835" s="46">
        <f t="shared" si="33"/>
        <v>0.002228147500022832</v>
      </c>
      <c r="H835" s="46">
        <f t="shared" si="34"/>
        <v>0.003291385455671817</v>
      </c>
      <c r="I835" s="46">
        <f t="shared" si="35"/>
        <v>0.00013447962774800677</v>
      </c>
      <c r="AC835" s="11"/>
      <c r="AD835" s="46"/>
      <c r="AE835" s="46"/>
      <c r="AF835" s="46"/>
      <c r="AG835" s="46"/>
    </row>
    <row r="836" spans="4:33" ht="0.75" customHeight="1">
      <c r="D836" s="11">
        <f t="shared" si="37"/>
        <v>179</v>
      </c>
      <c r="E836" s="46">
        <f t="shared" si="31"/>
        <v>6.481468078815009E-07</v>
      </c>
      <c r="F836" s="46">
        <f t="shared" si="32"/>
        <v>6.299299302918549E-11</v>
      </c>
      <c r="G836" s="46">
        <f t="shared" si="33"/>
        <v>0.0021350188195435526</v>
      </c>
      <c r="H836" s="46">
        <f t="shared" si="34"/>
        <v>0.0032205054736034705</v>
      </c>
      <c r="I836" s="46">
        <f t="shared" si="35"/>
        <v>0.00011601827861078865</v>
      </c>
      <c r="AC836" s="11"/>
      <c r="AD836" s="46"/>
      <c r="AE836" s="46"/>
      <c r="AF836" s="46"/>
      <c r="AG836" s="46"/>
    </row>
    <row r="837" spans="4:33" ht="0.75" customHeight="1">
      <c r="D837" s="11">
        <f t="shared" si="37"/>
        <v>180</v>
      </c>
      <c r="E837" s="46">
        <f t="shared" si="31"/>
        <v>5.553851763178924E-07</v>
      </c>
      <c r="F837" s="46">
        <f t="shared" si="32"/>
        <v>4.653064709867062E-11</v>
      </c>
      <c r="G837" s="46">
        <f t="shared" si="33"/>
        <v>0.0020445435820861608</v>
      </c>
      <c r="H837" s="46">
        <f t="shared" si="34"/>
        <v>0.0031501786207975358</v>
      </c>
      <c r="I837" s="46">
        <f t="shared" si="35"/>
        <v>9.996933173722064E-05</v>
      </c>
      <c r="AC837" s="11"/>
      <c r="AD837" s="46"/>
      <c r="AE837" s="46"/>
      <c r="AF837" s="46"/>
      <c r="AG837" s="46"/>
    </row>
    <row r="838" spans="4:33" ht="0.75" customHeight="1">
      <c r="D838" s="11">
        <f aca="true" t="shared" si="38" ref="D838:D853">D837+1</f>
        <v>181</v>
      </c>
      <c r="E838" s="46">
        <f t="shared" si="31"/>
        <v>4.753343374508627E-07</v>
      </c>
      <c r="F838" s="46">
        <f t="shared" si="32"/>
        <v>3.4290513875234466E-11</v>
      </c>
      <c r="G838" s="46">
        <f t="shared" si="33"/>
        <v>0.001956716611922158</v>
      </c>
      <c r="H838" s="46">
        <f t="shared" si="34"/>
        <v>0.003080435786706634</v>
      </c>
      <c r="I838" s="46">
        <f t="shared" si="35"/>
        <v>8.603551507860615E-05</v>
      </c>
      <c r="AC838" s="11"/>
      <c r="AD838" s="46"/>
      <c r="AE838" s="46"/>
      <c r="AF838" s="46"/>
      <c r="AG838" s="46"/>
    </row>
    <row r="839" spans="4:33" ht="0.75" customHeight="1">
      <c r="D839" s="11">
        <f t="shared" si="38"/>
        <v>182</v>
      </c>
      <c r="E839" s="46">
        <f t="shared" si="31"/>
        <v>4.063386182466722E-07</v>
      </c>
      <c r="F839" s="46">
        <f t="shared" si="32"/>
        <v>2.5211399096362718E-11</v>
      </c>
      <c r="G839" s="46">
        <f t="shared" si="33"/>
        <v>0.0018715282460559758</v>
      </c>
      <c r="H839" s="46">
        <f t="shared" si="34"/>
        <v>0.0030113066464705377</v>
      </c>
      <c r="I839" s="46">
        <f t="shared" si="35"/>
        <v>7.395362852089434E-05</v>
      </c>
      <c r="AC839" s="11"/>
      <c r="AD839" s="46"/>
      <c r="AE839" s="46"/>
      <c r="AF839" s="46"/>
      <c r="AG839" s="46"/>
    </row>
    <row r="840" spans="4:33" ht="0.75" customHeight="1">
      <c r="D840" s="11">
        <f t="shared" si="38"/>
        <v>183</v>
      </c>
      <c r="E840" s="46">
        <f t="shared" si="31"/>
        <v>3.469453072015653E-07</v>
      </c>
      <c r="F840" s="46">
        <f t="shared" si="32"/>
        <v>1.8493024877469727E-11</v>
      </c>
      <c r="G840" s="46">
        <f t="shared" si="33"/>
        <v>0.0017889645498446768</v>
      </c>
      <c r="H840" s="46">
        <f t="shared" si="34"/>
        <v>0.0029428196515455148</v>
      </c>
      <c r="I840" s="46">
        <f t="shared" si="35"/>
        <v>6.349099121788645E-05</v>
      </c>
      <c r="AC840" s="11"/>
      <c r="AD840" s="46"/>
      <c r="AE840" s="46"/>
      <c r="AF840" s="46"/>
      <c r="AG840" s="46"/>
    </row>
    <row r="841" spans="4:33" ht="0.75" customHeight="1">
      <c r="D841" s="11">
        <f t="shared" si="38"/>
        <v>184</v>
      </c>
      <c r="E841" s="46">
        <f t="shared" si="31"/>
        <v>2.9588158916693274E-07</v>
      </c>
      <c r="F841" s="46">
        <f t="shared" si="32"/>
        <v>1.353340295699581E-11</v>
      </c>
      <c r="G841" s="46">
        <f t="shared" si="33"/>
        <v>0.0017090075359456431</v>
      </c>
      <c r="H841" s="46">
        <f t="shared" si="34"/>
        <v>0.002875002022410899</v>
      </c>
      <c r="I841" s="46">
        <f t="shared" si="35"/>
        <v>5.444221240671563E-05</v>
      </c>
      <c r="AC841" s="11"/>
      <c r="AD841" s="46"/>
      <c r="AE841" s="46"/>
      <c r="AF841" s="46"/>
      <c r="AG841" s="46"/>
    </row>
    <row r="842" spans="4:33" ht="0.75" customHeight="1">
      <c r="D842" s="11">
        <f t="shared" si="38"/>
        <v>185</v>
      </c>
      <c r="E842" s="46">
        <f t="shared" si="31"/>
        <v>2.5203385052658525E-07</v>
      </c>
      <c r="F842" s="46">
        <f t="shared" si="32"/>
        <v>9.880845874401138E-12</v>
      </c>
      <c r="G842" s="46">
        <f t="shared" si="33"/>
        <v>0.0016316353856694853</v>
      </c>
      <c r="H842" s="46">
        <f t="shared" si="34"/>
        <v>0.0028078797433196243</v>
      </c>
      <c r="I842" s="46">
        <f t="shared" si="35"/>
        <v>4.662626234741827E-05</v>
      </c>
      <c r="AC842" s="11"/>
      <c r="AD842" s="46"/>
      <c r="AE842" s="46"/>
      <c r="AF842" s="46"/>
      <c r="AG842" s="46"/>
    </row>
    <row r="843" spans="4:33" ht="0.75" customHeight="1">
      <c r="D843" s="11">
        <f t="shared" si="38"/>
        <v>186</v>
      </c>
      <c r="E843" s="46">
        <f t="shared" si="31"/>
        <v>2.1442914474117195E-07</v>
      </c>
      <c r="F843" s="46">
        <f t="shared" si="32"/>
        <v>7.197294766053835E-12</v>
      </c>
      <c r="G843" s="46">
        <f t="shared" si="33"/>
        <v>0.0015568226718458992</v>
      </c>
      <c r="H843" s="46">
        <f t="shared" si="34"/>
        <v>0.0027414775590558645</v>
      </c>
      <c r="I843" s="46">
        <f t="shared" si="35"/>
        <v>3.988382092185798E-05</v>
      </c>
      <c r="AC843" s="11"/>
      <c r="AD843" s="46"/>
      <c r="AE843" s="46"/>
      <c r="AF843" s="46"/>
      <c r="AG843" s="46"/>
    </row>
    <row r="844" spans="4:33" ht="0.75" customHeight="1">
      <c r="D844" s="11">
        <f t="shared" si="38"/>
        <v>187</v>
      </c>
      <c r="E844" s="46">
        <f t="shared" si="31"/>
        <v>1.8221862246331726E-07</v>
      </c>
      <c r="F844" s="46">
        <f t="shared" si="32"/>
        <v>5.230371140046379E-12</v>
      </c>
      <c r="G844" s="46">
        <f t="shared" si="33"/>
        <v>0.0014845405823435073</v>
      </c>
      <c r="H844" s="46">
        <f t="shared" si="34"/>
        <v>0.0026758189736594707</v>
      </c>
      <c r="I844" s="46">
        <f t="shared" si="35"/>
        <v>3.407488240064033E-05</v>
      </c>
      <c r="AC844" s="11"/>
      <c r="AD844" s="46"/>
      <c r="AE844" s="46"/>
      <c r="AF844" s="46"/>
      <c r="AG844" s="46"/>
    </row>
    <row r="845" spans="4:33" ht="0.75" customHeight="1">
      <c r="D845" s="11">
        <f t="shared" si="38"/>
        <v>188</v>
      </c>
      <c r="E845" s="46">
        <f t="shared" si="31"/>
        <v>1.5466274424648022E-07</v>
      </c>
      <c r="F845" s="46">
        <f t="shared" si="32"/>
        <v>3.792134886839577E-12</v>
      </c>
      <c r="G845" s="46">
        <f t="shared" si="33"/>
        <v>0.001414757143420667</v>
      </c>
      <c r="H845" s="46">
        <f t="shared" si="34"/>
        <v>0.0026109262510736328</v>
      </c>
      <c r="I845" s="46">
        <f t="shared" si="35"/>
        <v>2.907659591833828E-05</v>
      </c>
      <c r="AC845" s="11"/>
      <c r="AD845" s="46"/>
      <c r="AE845" s="46"/>
      <c r="AF845" s="46"/>
      <c r="AG845" s="46"/>
    </row>
    <row r="846" spans="4:33" ht="0.75" customHeight="1">
      <c r="D846" s="11">
        <f t="shared" si="38"/>
        <v>189</v>
      </c>
      <c r="E846" s="46">
        <f t="shared" si="31"/>
        <v>1.3111810723899907E-07</v>
      </c>
      <c r="F846" s="46">
        <f t="shared" si="32"/>
        <v>2.7429828956973055E-12</v>
      </c>
      <c r="G846" s="46">
        <f t="shared" si="33"/>
        <v>0.0013474374421223953</v>
      </c>
      <c r="H846" s="46">
        <f t="shared" si="34"/>
        <v>0.0025468204176690946</v>
      </c>
      <c r="I846" s="46">
        <f t="shared" si="35"/>
        <v>2.4781322268170824E-05</v>
      </c>
      <c r="AC846" s="11"/>
      <c r="AD846" s="46"/>
      <c r="AE846" s="46"/>
      <c r="AF846" s="46"/>
      <c r="AG846" s="46"/>
    </row>
    <row r="847" spans="4:33" ht="0.75" customHeight="1">
      <c r="D847" s="11">
        <f t="shared" si="38"/>
        <v>190</v>
      </c>
      <c r="E847" s="46">
        <f t="shared" si="31"/>
        <v>1.1102573010752901E-07</v>
      </c>
      <c r="F847" s="46">
        <f t="shared" si="32"/>
        <v>1.979477067772046E-12</v>
      </c>
      <c r="G847" s="46">
        <f t="shared" si="33"/>
        <v>0.0012825438469787117</v>
      </c>
      <c r="H847" s="46">
        <f t="shared" si="34"/>
        <v>0.00248352126659538</v>
      </c>
      <c r="I847" s="46">
        <f t="shared" si="35"/>
        <v>2.109488872043051E-05</v>
      </c>
      <c r="AC847" s="11"/>
      <c r="AD847" s="46"/>
      <c r="AE847" s="46"/>
      <c r="AF847" s="46"/>
      <c r="AG847" s="46"/>
    </row>
    <row r="848" spans="4:33" ht="0.75" customHeight="1">
      <c r="D848" s="11">
        <f t="shared" si="38"/>
        <v>191</v>
      </c>
      <c r="E848" s="46">
        <f t="shared" si="31"/>
        <v>9.390065272157029E-08</v>
      </c>
      <c r="F848" s="46">
        <f t="shared" si="32"/>
        <v>1.4251674764486875E-12</v>
      </c>
      <c r="G848" s="46">
        <f t="shared" si="33"/>
        <v>0.001220036226301514</v>
      </c>
      <c r="H848" s="46">
        <f t="shared" si="34"/>
        <v>0.002421047363906753</v>
      </c>
      <c r="I848" s="46">
        <f t="shared" si="35"/>
        <v>1.7935024669819925E-05</v>
      </c>
      <c r="AC848" s="11"/>
      <c r="AD848" s="46"/>
      <c r="AE848" s="46"/>
      <c r="AF848" s="46"/>
      <c r="AG848" s="46"/>
    </row>
    <row r="849" spans="4:33" ht="0.75" customHeight="1">
      <c r="D849" s="11">
        <f t="shared" si="38"/>
        <v>192</v>
      </c>
      <c r="E849" s="46">
        <f t="shared" si="31"/>
        <v>7.932271881716459E-08</v>
      </c>
      <c r="F849" s="46">
        <f t="shared" si="32"/>
        <v>1.0236921747654651E-12</v>
      </c>
      <c r="G849" s="46">
        <f t="shared" si="33"/>
        <v>0.001159872163420263</v>
      </c>
      <c r="H849" s="46">
        <f t="shared" si="34"/>
        <v>0.002359416056408135</v>
      </c>
      <c r="I849" s="46">
        <f t="shared" si="35"/>
        <v>1.5229962012895602E-05</v>
      </c>
      <c r="AC849" s="11"/>
      <c r="AD849" s="46"/>
      <c r="AE849" s="46"/>
      <c r="AF849" s="46"/>
      <c r="AG849" s="46"/>
    </row>
    <row r="850" spans="4:33" ht="0.75" customHeight="1">
      <c r="D850" s="11">
        <f t="shared" si="38"/>
        <v>193</v>
      </c>
      <c r="E850" s="46">
        <f t="shared" si="31"/>
        <v>6.6928420919215E-08</v>
      </c>
      <c r="F850" s="46">
        <f t="shared" si="32"/>
        <v>7.33602692881271E-13</v>
      </c>
      <c r="G850" s="46">
        <f t="shared" si="33"/>
        <v>0.0011020071682409816</v>
      </c>
      <c r="H850" s="46">
        <f t="shared" si="34"/>
        <v>0.0022986434811638912</v>
      </c>
      <c r="I850" s="46">
        <f t="shared" si="35"/>
        <v>1.2917185237408495E-05</v>
      </c>
      <c r="AC850" s="11"/>
      <c r="AD850" s="46"/>
      <c r="AE850" s="46"/>
      <c r="AF850" s="46"/>
      <c r="AG850" s="46"/>
    </row>
    <row r="851" spans="4:33" ht="0.75" customHeight="1">
      <c r="D851" s="11">
        <f t="shared" si="38"/>
        <v>194</v>
      </c>
      <c r="E851" s="46">
        <f t="shared" si="31"/>
        <v>5.640369722484913E-08</v>
      </c>
      <c r="F851" s="46">
        <f t="shared" si="32"/>
        <v>5.244939740269736E-13</v>
      </c>
      <c r="G851" s="46">
        <f t="shared" si="33"/>
        <v>0.0010463948845580908</v>
      </c>
      <c r="H851" s="46">
        <f t="shared" si="34"/>
        <v>0.0022387445766102526</v>
      </c>
      <c r="I851" s="46">
        <f t="shared" si="35"/>
        <v>1.0942317261620732E-05</v>
      </c>
      <c r="AC851" s="11"/>
      <c r="AD851" s="46"/>
      <c r="AE851" s="46"/>
      <c r="AF851" s="46"/>
      <c r="AG851" s="46"/>
    </row>
    <row r="852" spans="4:33" ht="0.75" customHeight="1">
      <c r="D852" s="11">
        <f t="shared" si="38"/>
        <v>195</v>
      </c>
      <c r="E852" s="46">
        <f t="shared" si="31"/>
        <v>4.7477579930397227E-08</v>
      </c>
      <c r="F852" s="46">
        <f t="shared" si="32"/>
        <v>3.741176017036993E-13</v>
      </c>
      <c r="G852" s="46">
        <f t="shared" si="33"/>
        <v>0.0009929872925940977</v>
      </c>
      <c r="H852" s="46">
        <f t="shared" si="34"/>
        <v>0.0021797330952102426</v>
      </c>
      <c r="I852" s="46">
        <f t="shared" si="35"/>
        <v>9.25812808642746E-06</v>
      </c>
      <c r="AC852" s="11"/>
      <c r="AD852" s="46"/>
      <c r="AE852" s="46"/>
      <c r="AF852" s="46"/>
      <c r="AG852" s="46"/>
    </row>
    <row r="853" spans="4:33" ht="0.75" customHeight="1">
      <c r="D853" s="11">
        <f t="shared" si="38"/>
        <v>196</v>
      </c>
      <c r="E853" s="46">
        <f t="shared" si="31"/>
        <v>3.99166036252026E-08</v>
      </c>
      <c r="F853" s="46">
        <f t="shared" si="32"/>
        <v>2.6623419359840236E-13</v>
      </c>
      <c r="G853" s="46">
        <f t="shared" si="33"/>
        <v>0.0009417349062879313</v>
      </c>
      <c r="H853" s="46">
        <f t="shared" si="34"/>
        <v>0.0021216216175882277</v>
      </c>
      <c r="I853" s="46">
        <f t="shared" si="35"/>
        <v>7.823654310539709E-06</v>
      </c>
      <c r="AC853" s="11"/>
      <c r="AD853" s="46"/>
      <c r="AE853" s="46"/>
      <c r="AF853" s="46"/>
      <c r="AG853" s="46"/>
    </row>
    <row r="854" spans="4:33" ht="0.75" customHeight="1">
      <c r="D854" s="11">
        <f aca="true" t="shared" si="39" ref="D854:D869">D853+1</f>
        <v>197</v>
      </c>
      <c r="E854" s="46">
        <f t="shared" si="31"/>
        <v>3.351989088639357E-08</v>
      </c>
      <c r="F854" s="46">
        <f t="shared" si="32"/>
        <v>1.8901992090743092E-13</v>
      </c>
      <c r="G854" s="46">
        <f t="shared" si="33"/>
        <v>0.0008925869648984104</v>
      </c>
      <c r="H854" s="46">
        <f t="shared" si="34"/>
        <v>0.0020644215680797108</v>
      </c>
      <c r="I854" s="46">
        <f t="shared" si="35"/>
        <v>6.603418504619534E-06</v>
      </c>
      <c r="AC854" s="11"/>
      <c r="AD854" s="46"/>
      <c r="AE854" s="46"/>
      <c r="AF854" s="46"/>
      <c r="AG854" s="46"/>
    </row>
    <row r="855" spans="4:33" ht="0.75" customHeight="1">
      <c r="D855" s="11">
        <f t="shared" si="39"/>
        <v>198</v>
      </c>
      <c r="E855" s="46">
        <f t="shared" si="31"/>
        <v>2.811484010502721E-08</v>
      </c>
      <c r="F855" s="46">
        <f t="shared" si="32"/>
        <v>1.3388729700879849E-13</v>
      </c>
      <c r="G855" s="46">
        <f t="shared" si="33"/>
        <v>0.0008454916185348219</v>
      </c>
      <c r="H855" s="46">
        <f t="shared" si="34"/>
        <v>0.0020081432316306196</v>
      </c>
      <c r="I855" s="46">
        <f t="shared" si="35"/>
        <v>5.566738340795388E-06</v>
      </c>
      <c r="AC855" s="11"/>
      <c r="AD855" s="46"/>
      <c r="AE855" s="46"/>
      <c r="AF855" s="46"/>
      <c r="AG855" s="46"/>
    </row>
    <row r="856" spans="4:33" ht="0.75" customHeight="1">
      <c r="D856" s="11">
        <f t="shared" si="39"/>
        <v>199</v>
      </c>
      <c r="E856" s="46">
        <f t="shared" si="31"/>
        <v>2.3553347875109827E-08</v>
      </c>
      <c r="F856" s="46">
        <f t="shared" si="32"/>
        <v>9.46148321639368E-14</v>
      </c>
      <c r="G856" s="46">
        <f t="shared" si="33"/>
        <v>0.0008003961072715538</v>
      </c>
      <c r="H856" s="46">
        <f t="shared" si="34"/>
        <v>0.0019527957719792392</v>
      </c>
      <c r="I856" s="46">
        <f t="shared" si="35"/>
        <v>4.687116227146855E-06</v>
      </c>
      <c r="AC856" s="11"/>
      <c r="AD856" s="46"/>
      <c r="AE856" s="46"/>
      <c r="AF856" s="46"/>
      <c r="AG856" s="46"/>
    </row>
    <row r="857" spans="4:33" ht="0.75" customHeight="1">
      <c r="D857" s="11">
        <f t="shared" si="39"/>
        <v>200</v>
      </c>
      <c r="E857" s="46">
        <f t="shared" si="31"/>
        <v>1.9708505005746525E-08</v>
      </c>
      <c r="F857" s="46">
        <f t="shared" si="32"/>
        <v>6.67063419540376E-14</v>
      </c>
      <c r="G857" s="46">
        <f t="shared" si="33"/>
        <v>0.0007572469335480115</v>
      </c>
      <c r="H857" s="46">
        <f t="shared" si="34"/>
        <v>0.001898387251052978</v>
      </c>
      <c r="I857" s="46">
        <f t="shared" si="35"/>
        <v>3.941701001149305E-06</v>
      </c>
      <c r="AC857" s="11"/>
      <c r="AD857" s="46"/>
      <c r="AE857" s="46"/>
      <c r="AF857" s="46"/>
      <c r="AG857" s="46"/>
    </row>
    <row r="858" spans="4:33" ht="0.75" customHeight="1">
      <c r="D858" s="11">
        <f t="shared" si="39"/>
        <v>201</v>
      </c>
      <c r="E858" s="46">
        <f t="shared" si="31"/>
        <v>1.6471711398516853E-08</v>
      </c>
      <c r="F858" s="46">
        <f t="shared" si="32"/>
        <v>4.6920548487455215E-14</v>
      </c>
      <c r="G858" s="46">
        <f t="shared" si="33"/>
        <v>0.0007159900275984057</v>
      </c>
      <c r="H858" s="46">
        <f t="shared" si="34"/>
        <v>0.0018449246495114025</v>
      </c>
      <c r="I858" s="46">
        <f t="shared" si="35"/>
        <v>3.3108139911018872E-06</v>
      </c>
      <c r="AC858" s="11"/>
      <c r="AD858" s="46"/>
      <c r="AE858" s="46"/>
      <c r="AF858" s="46"/>
      <c r="AG858" s="46"/>
    </row>
    <row r="859" spans="4:33" ht="0.75" customHeight="1">
      <c r="D859" s="11">
        <f t="shared" si="39"/>
        <v>202</v>
      </c>
      <c r="E859" s="46">
        <f t="shared" si="31"/>
        <v>1.375016069443121E-08</v>
      </c>
      <c r="F859" s="46">
        <f t="shared" si="32"/>
        <v>3.2926615159297985E-14</v>
      </c>
      <c r="G859" s="46">
        <f t="shared" si="33"/>
        <v>0.0006765709056983061</v>
      </c>
      <c r="H859" s="46">
        <f t="shared" si="34"/>
        <v>0.001792413888366427</v>
      </c>
      <c r="I859" s="46">
        <f t="shared" si="35"/>
        <v>2.7775324602751045E-06</v>
      </c>
      <c r="AC859" s="11"/>
      <c r="AD859" s="46"/>
      <c r="AE859" s="46"/>
      <c r="AF859" s="46"/>
      <c r="AG859" s="46"/>
    </row>
    <row r="860" spans="4:33" ht="0.75" customHeight="1">
      <c r="D860" s="11">
        <f t="shared" si="39"/>
        <v>203</v>
      </c>
      <c r="E860" s="46">
        <f t="shared" si="31"/>
        <v>1.1464650766062927E-08</v>
      </c>
      <c r="F860" s="46">
        <f t="shared" si="32"/>
        <v>2.3052559301976734E-14</v>
      </c>
      <c r="G860" s="46">
        <f t="shared" si="33"/>
        <v>0.0006389348210558805</v>
      </c>
      <c r="H860" s="46">
        <f t="shared" si="34"/>
        <v>0.0017408598516101394</v>
      </c>
      <c r="I860" s="46">
        <f t="shared" si="35"/>
        <v>2.3273241055107742E-06</v>
      </c>
      <c r="AC860" s="11"/>
      <c r="AD860" s="46"/>
      <c r="AE860" s="46"/>
      <c r="AF860" s="46"/>
      <c r="AG860" s="46"/>
    </row>
    <row r="861" spans="4:33" ht="0.75" customHeight="1">
      <c r="D861" s="11">
        <f t="shared" si="39"/>
        <v>204</v>
      </c>
      <c r="E861" s="46">
        <f t="shared" si="31"/>
        <v>9.547680839943015E-09</v>
      </c>
      <c r="F861" s="46">
        <f t="shared" si="32"/>
        <v>1.6101979179774536E-14</v>
      </c>
      <c r="G861" s="46">
        <f t="shared" si="33"/>
        <v>0.0006030269072153972</v>
      </c>
      <c r="H861" s="46">
        <f t="shared" si="34"/>
        <v>0.0016902664097805718</v>
      </c>
      <c r="I861" s="46">
        <f t="shared" si="35"/>
        <v>1.947726891348375E-06</v>
      </c>
      <c r="AC861" s="11"/>
      <c r="AD861" s="46"/>
      <c r="AE861" s="46"/>
      <c r="AF861" s="46"/>
      <c r="AG861" s="46"/>
    </row>
    <row r="862" spans="4:33" ht="0.75" customHeight="1">
      <c r="D862" s="11">
        <f t="shared" si="39"/>
        <v>205</v>
      </c>
      <c r="E862" s="46">
        <f t="shared" si="31"/>
        <v>7.941800311564743E-09</v>
      </c>
      <c r="F862" s="46">
        <f t="shared" si="32"/>
        <v>1.122089313523166E-14</v>
      </c>
      <c r="G862" s="46">
        <f t="shared" si="33"/>
        <v>0.0005687923138786433</v>
      </c>
      <c r="H862" s="46">
        <f t="shared" si="34"/>
        <v>0.0016406364443956737</v>
      </c>
      <c r="I862" s="46">
        <f t="shared" si="35"/>
        <v>1.6280690638707724E-06</v>
      </c>
      <c r="AC862" s="11"/>
      <c r="AD862" s="46"/>
      <c r="AE862" s="46"/>
      <c r="AF862" s="46"/>
      <c r="AG862" s="46"/>
    </row>
    <row r="863" spans="4:33" ht="0.75" customHeight="1">
      <c r="D863" s="11">
        <f t="shared" si="39"/>
        <v>206</v>
      </c>
      <c r="E863" s="46">
        <f t="shared" si="31"/>
        <v>6.598178189731407E-09</v>
      </c>
      <c r="F863" s="46">
        <f t="shared" si="32"/>
        <v>7.801240100688847E-15</v>
      </c>
      <c r="G863" s="46">
        <f t="shared" si="33"/>
        <v>0.0005361763350863971</v>
      </c>
      <c r="H863" s="46">
        <f t="shared" si="34"/>
        <v>0.0015919718731859096</v>
      </c>
      <c r="I863" s="46">
        <f t="shared" si="35"/>
        <v>1.3592247070846698E-06</v>
      </c>
      <c r="AC863" s="11"/>
      <c r="AD863" s="46"/>
      <c r="AE863" s="46"/>
      <c r="AF863" s="46"/>
      <c r="AG863" s="46"/>
    </row>
    <row r="864" spans="4:33" ht="0.75" customHeight="1">
      <c r="D864" s="11">
        <f t="shared" si="39"/>
        <v>207</v>
      </c>
      <c r="E864" s="46">
        <f t="shared" si="31"/>
        <v>5.475365607383831E-09</v>
      </c>
      <c r="F864" s="46">
        <f t="shared" si="32"/>
        <v>5.4111293470790754E-15</v>
      </c>
      <c r="G864" s="46">
        <f t="shared" si="33"/>
        <v>0.0005051245297367558</v>
      </c>
      <c r="H864" s="46">
        <f t="shared" si="34"/>
        <v>0.0015442736760561948</v>
      </c>
      <c r="I864" s="46">
        <f t="shared" si="35"/>
        <v>1.1334006807284532E-06</v>
      </c>
      <c r="AC864" s="11"/>
      <c r="AD864" s="46"/>
      <c r="AE864" s="46"/>
      <c r="AF864" s="46"/>
      <c r="AG864" s="46"/>
    </row>
    <row r="865" spans="4:33" ht="0.75" customHeight="1">
      <c r="D865" s="11">
        <f t="shared" si="39"/>
        <v>208</v>
      </c>
      <c r="E865" s="46">
        <f t="shared" si="31"/>
        <v>4.538226990604368E-09</v>
      </c>
      <c r="F865" s="46">
        <f t="shared" si="32"/>
        <v>3.744555216209848E-15</v>
      </c>
      <c r="G865" s="46">
        <f t="shared" si="33"/>
        <v>0.0004755828344500061</v>
      </c>
      <c r="H865" s="46">
        <f t="shared" si="34"/>
        <v>0.0014975419217083841</v>
      </c>
      <c r="I865" s="46">
        <f t="shared" si="35"/>
        <v>9.439512140457086E-07</v>
      </c>
      <c r="AC865" s="11"/>
      <c r="AD865" s="46"/>
      <c r="AE865" s="46"/>
      <c r="AF865" s="46"/>
      <c r="AG865" s="46"/>
    </row>
    <row r="866" spans="4:33" ht="0.75" customHeight="1">
      <c r="D866" s="11">
        <f t="shared" si="39"/>
        <v>209</v>
      </c>
      <c r="E866" s="46">
        <f aca="true" t="shared" si="40" ref="E866:E929">(1/($F$474*SQRT(2*$F$471)))*$F$472^(-0.5*((D866-$F$473)/$F$474)^2)</f>
        <v>3.757018313401674E-09</v>
      </c>
      <c r="F866" s="46">
        <f aca="true" t="shared" si="41" ref="F866:F929">(1/($G$474*SQRT(2*$G$471)))*$G$472^(-0.5*((D866-$G$473)/$G$474)^2)</f>
        <v>2.585238501761253E-15</v>
      </c>
      <c r="G866" s="46">
        <f aca="true" t="shared" si="42" ref="G866:G929">(1/($H$474*SQRT(2*$H$471)))*$H$472^(-0.5*((D866-$H$473)/$H$474)^2)</f>
        <v>0.0004474976688206425</v>
      </c>
      <c r="H866" s="46">
        <f aca="true" t="shared" si="43" ref="H866:H929">(1/($I$474*SQRT(2*$I$471)))*$I$472^(-0.5*((D866-$I$473)/$I$474)^2)</f>
        <v>0.0014517757948561037</v>
      </c>
      <c r="I866" s="46">
        <f aca="true" t="shared" si="44" ref="I866:I929">D866*E866</f>
        <v>7.852168275009498E-07</v>
      </c>
      <c r="AC866" s="11"/>
      <c r="AD866" s="46"/>
      <c r="AE866" s="46"/>
      <c r="AF866" s="46"/>
      <c r="AG866" s="46"/>
    </row>
    <row r="867" spans="4:33" ht="0.75" customHeight="1">
      <c r="D867" s="11">
        <f t="shared" si="39"/>
        <v>210</v>
      </c>
      <c r="E867" s="46">
        <f t="shared" si="40"/>
        <v>3.106593409208052E-09</v>
      </c>
      <c r="F867" s="46">
        <f t="shared" si="41"/>
        <v>1.780692969984539E-15</v>
      </c>
      <c r="G867" s="46">
        <f t="shared" si="42"/>
        <v>0.0004208160331261444</v>
      </c>
      <c r="H867" s="46">
        <f t="shared" si="43"/>
        <v>0.0014069736239645408</v>
      </c>
      <c r="I867" s="46">
        <f t="shared" si="44"/>
        <v>6.52384615933691E-07</v>
      </c>
      <c r="AC867" s="11"/>
      <c r="AD867" s="46"/>
      <c r="AE867" s="46"/>
      <c r="AF867" s="46"/>
      <c r="AG867" s="46"/>
    </row>
    <row r="868" spans="4:33" ht="0.75" customHeight="1">
      <c r="D868" s="11">
        <f t="shared" si="39"/>
        <v>211</v>
      </c>
      <c r="E868" s="46">
        <f t="shared" si="40"/>
        <v>2.5657215855988267E-09</v>
      </c>
      <c r="F868" s="46">
        <f t="shared" si="41"/>
        <v>1.2236734175877448E-15</v>
      </c>
      <c r="G868" s="46">
        <f t="shared" si="42"/>
        <v>0.0003954855985890888</v>
      </c>
      <c r="H868" s="46">
        <f t="shared" si="43"/>
        <v>0.001363132909448677</v>
      </c>
      <c r="I868" s="46">
        <f t="shared" si="44"/>
        <v>5.413672545613525E-07</v>
      </c>
      <c r="AC868" s="11"/>
      <c r="AD868" s="46"/>
      <c r="AE868" s="46"/>
      <c r="AF868" s="46"/>
      <c r="AG868" s="46"/>
    </row>
    <row r="869" spans="4:33" ht="0.75" customHeight="1">
      <c r="D869" s="11">
        <f t="shared" si="39"/>
        <v>212</v>
      </c>
      <c r="E869" s="46">
        <f t="shared" si="40"/>
        <v>2.116501820077928E-09</v>
      </c>
      <c r="F869" s="46">
        <f t="shared" si="41"/>
        <v>8.389383741596648E-16</v>
      </c>
      <c r="G869" s="46">
        <f t="shared" si="42"/>
        <v>0.0003714547903141113</v>
      </c>
      <c r="H869" s="46">
        <f t="shared" si="43"/>
        <v>0.0013202503522645145</v>
      </c>
      <c r="I869" s="46">
        <f t="shared" si="44"/>
        <v>4.4869838585652073E-07</v>
      </c>
      <c r="AC869" s="11"/>
      <c r="AD869" s="46"/>
      <c r="AE869" s="46"/>
      <c r="AF869" s="46"/>
      <c r="AG869" s="46"/>
    </row>
    <row r="870" spans="4:33" ht="0.75" customHeight="1">
      <c r="D870" s="11">
        <f aca="true" t="shared" si="45" ref="D870:D885">D869+1</f>
        <v>213</v>
      </c>
      <c r="E870" s="46">
        <f t="shared" si="40"/>
        <v>1.743860623991363E-09</v>
      </c>
      <c r="F870" s="46">
        <f t="shared" si="41"/>
        <v>5.738292039094374E-16</v>
      </c>
      <c r="G870" s="46">
        <f t="shared" si="42"/>
        <v>0.00034867286304415677</v>
      </c>
      <c r="H870" s="46">
        <f t="shared" si="43"/>
        <v>0.0012783218828290243</v>
      </c>
      <c r="I870" s="46">
        <f t="shared" si="44"/>
        <v>3.714423129101603E-07</v>
      </c>
      <c r="AC870" s="11"/>
      <c r="AD870" s="46"/>
      <c r="AE870" s="46"/>
      <c r="AF870" s="46"/>
      <c r="AG870" s="46"/>
    </row>
    <row r="871" spans="4:33" ht="0.75" customHeight="1">
      <c r="D871" s="11">
        <f t="shared" si="45"/>
        <v>214</v>
      </c>
      <c r="E871" s="46">
        <f t="shared" si="40"/>
        <v>1.4351222694535536E-09</v>
      </c>
      <c r="F871" s="46">
        <f t="shared" si="41"/>
        <v>3.915825107723721E-16</v>
      </c>
      <c r="G871" s="46">
        <f t="shared" si="42"/>
        <v>0.00032708996990128453</v>
      </c>
      <c r="H871" s="46">
        <f t="shared" si="43"/>
        <v>0.0012373426902058172</v>
      </c>
      <c r="I871" s="46">
        <f t="shared" si="44"/>
        <v>3.071161656630605E-07</v>
      </c>
      <c r="AC871" s="11"/>
      <c r="AD871" s="46"/>
      <c r="AE871" s="46"/>
      <c r="AF871" s="46"/>
      <c r="AG871" s="46"/>
    </row>
    <row r="872" spans="4:33" ht="0.75" customHeight="1">
      <c r="D872" s="11">
        <f t="shared" si="45"/>
        <v>215</v>
      </c>
      <c r="E872" s="46">
        <f t="shared" si="40"/>
        <v>1.1796414999110046E-09</v>
      </c>
      <c r="F872" s="46">
        <f t="shared" si="41"/>
        <v>2.6659498716377323E-16</v>
      </c>
      <c r="G872" s="46">
        <f t="shared" si="42"/>
        <v>0.00030665722429615603</v>
      </c>
      <c r="H872" s="46">
        <f t="shared" si="43"/>
        <v>0.0011973072514949706</v>
      </c>
      <c r="I872" s="46">
        <f t="shared" si="44"/>
        <v>2.53622922480866E-07</v>
      </c>
      <c r="AC872" s="11"/>
      <c r="AD872" s="46"/>
      <c r="AE872" s="46"/>
      <c r="AF872" s="46"/>
      <c r="AG872" s="46"/>
    </row>
    <row r="873" spans="4:33" ht="0.75" customHeight="1">
      <c r="D873" s="11">
        <f t="shared" si="45"/>
        <v>216</v>
      </c>
      <c r="E873" s="46">
        <f t="shared" si="40"/>
        <v>9.684901065428335E-10</v>
      </c>
      <c r="F873" s="46">
        <f t="shared" si="41"/>
        <v>1.810792654274305E-16</v>
      </c>
      <c r="G873" s="46">
        <f t="shared" si="42"/>
        <v>0.00028732675520712244</v>
      </c>
      <c r="H873" s="46">
        <f t="shared" si="43"/>
        <v>0.0011582093613669337</v>
      </c>
      <c r="I873" s="46">
        <f t="shared" si="44"/>
        <v>2.0919386301325204E-07</v>
      </c>
      <c r="AC873" s="11"/>
      <c r="AD873" s="46"/>
      <c r="AE873" s="46"/>
      <c r="AF873" s="46"/>
      <c r="AG873" s="46"/>
    </row>
    <row r="874" spans="4:33" ht="0.75" customHeight="1">
      <c r="D874" s="11">
        <f t="shared" si="45"/>
        <v>217</v>
      </c>
      <c r="E874" s="46">
        <f t="shared" si="40"/>
        <v>7.941898666614573E-10</v>
      </c>
      <c r="F874" s="46">
        <f t="shared" si="41"/>
        <v>1.2270818198497442E-16</v>
      </c>
      <c r="G874" s="46">
        <f t="shared" si="42"/>
        <v>0.00026905175604470153</v>
      </c>
      <c r="H874" s="46">
        <f t="shared" si="43"/>
        <v>0.0011200421616820585</v>
      </c>
      <c r="I874" s="46">
        <f t="shared" si="44"/>
        <v>1.7233920106553624E-07</v>
      </c>
      <c r="AC874" s="11"/>
      <c r="AD874" s="46"/>
      <c r="AE874" s="46"/>
      <c r="AF874" s="46"/>
      <c r="AG874" s="46"/>
    </row>
    <row r="875" spans="4:33" ht="0.75" customHeight="1">
      <c r="D875" s="11">
        <f t="shared" si="45"/>
        <v>218</v>
      </c>
      <c r="E875" s="46">
        <f t="shared" si="40"/>
        <v>6.504853218634357E-10</v>
      </c>
      <c r="F875" s="46">
        <f t="shared" si="41"/>
        <v>8.295954703978453E-17</v>
      </c>
      <c r="G875" s="46">
        <f t="shared" si="42"/>
        <v>0.00025178652733012156</v>
      </c>
      <c r="H875" s="46">
        <f t="shared" si="43"/>
        <v>0.0010827981711389982</v>
      </c>
      <c r="I875" s="46">
        <f t="shared" si="44"/>
        <v>1.4180580016622898E-07</v>
      </c>
      <c r="AC875" s="11"/>
      <c r="AD875" s="46"/>
      <c r="AE875" s="46"/>
      <c r="AF875" s="46"/>
      <c r="AG875" s="46"/>
    </row>
    <row r="876" spans="4:33" ht="0.75" customHeight="1">
      <c r="D876" s="11">
        <f t="shared" si="45"/>
        <v>219</v>
      </c>
      <c r="E876" s="46">
        <f t="shared" si="40"/>
        <v>5.321507368553151E-10</v>
      </c>
      <c r="F876" s="46">
        <f t="shared" si="41"/>
        <v>5.595607907047969E-17</v>
      </c>
      <c r="G876" s="46">
        <f t="shared" si="42"/>
        <v>0.00023548651342767651</v>
      </c>
      <c r="H876" s="46">
        <f t="shared" si="43"/>
        <v>0.0010464693148969978</v>
      </c>
      <c r="I876" s="46">
        <f t="shared" si="44"/>
        <v>1.16541011371314E-07</v>
      </c>
      <c r="AC876" s="11"/>
      <c r="AD876" s="46"/>
      <c r="AE876" s="46"/>
      <c r="AF876" s="46"/>
      <c r="AG876" s="46"/>
    </row>
    <row r="877" spans="4:33" ht="0.75" customHeight="1">
      <c r="D877" s="11">
        <f t="shared" si="45"/>
        <v>220</v>
      </c>
      <c r="E877" s="46">
        <f t="shared" si="40"/>
        <v>4.3482633739790586E-10</v>
      </c>
      <c r="F877" s="46">
        <f t="shared" si="41"/>
        <v>3.765444327886783E-17</v>
      </c>
      <c r="G877" s="46">
        <f t="shared" si="42"/>
        <v>0.00022010833357982162</v>
      </c>
      <c r="H877" s="46">
        <f t="shared" si="43"/>
        <v>0.0010110469541189594</v>
      </c>
      <c r="I877" s="46">
        <f t="shared" si="44"/>
        <v>9.566179422753929E-08</v>
      </c>
      <c r="AC877" s="11"/>
      <c r="AD877" s="46"/>
      <c r="AE877" s="46"/>
      <c r="AF877" s="46"/>
      <c r="AG877" s="46"/>
    </row>
    <row r="878" spans="4:33" ht="0.75" customHeight="1">
      <c r="D878" s="11">
        <f t="shared" si="45"/>
        <v>221</v>
      </c>
      <c r="E878" s="46">
        <f t="shared" si="40"/>
        <v>3.548795892879699E-10</v>
      </c>
      <c r="F878" s="46">
        <f t="shared" si="41"/>
        <v>2.5279777044736728E-17</v>
      </c>
      <c r="G878" s="46">
        <f t="shared" si="42"/>
        <v>0.00020560980750142986</v>
      </c>
      <c r="H878" s="46">
        <f t="shared" si="43"/>
        <v>0.0009765219153840947</v>
      </c>
      <c r="I878" s="46">
        <f t="shared" si="44"/>
        <v>7.842838923264135E-08</v>
      </c>
      <c r="AC878" s="11"/>
      <c r="AD878" s="46"/>
      <c r="AE878" s="46"/>
      <c r="AF878" s="46"/>
      <c r="AG878" s="46"/>
    </row>
    <row r="879" spans="4:33" ht="0.75" customHeight="1">
      <c r="D879" s="11">
        <f t="shared" si="45"/>
        <v>222</v>
      </c>
      <c r="E879" s="46">
        <f t="shared" si="40"/>
        <v>2.8928786026336947E-10</v>
      </c>
      <c r="F879" s="46">
        <f t="shared" si="41"/>
        <v>1.6932391463653975E-17</v>
      </c>
      <c r="G879" s="46">
        <f t="shared" si="42"/>
        <v>0.00019194997579539597</v>
      </c>
      <c r="H879" s="46">
        <f t="shared" si="43"/>
        <v>0.0009428845199209667</v>
      </c>
      <c r="I879" s="46">
        <f t="shared" si="44"/>
        <v>6.422190497846802E-08</v>
      </c>
      <c r="AC879" s="11"/>
      <c r="AD879" s="46"/>
      <c r="AE879" s="46"/>
      <c r="AF879" s="46"/>
      <c r="AG879" s="46"/>
    </row>
    <row r="880" spans="4:33" ht="0.75" customHeight="1">
      <c r="D880" s="11">
        <f t="shared" si="45"/>
        <v>223</v>
      </c>
      <c r="E880" s="46">
        <f t="shared" si="40"/>
        <v>2.355393127055118E-10</v>
      </c>
      <c r="F880" s="46">
        <f t="shared" si="41"/>
        <v>1.131491808630433E-17</v>
      </c>
      <c r="G880" s="46">
        <f t="shared" si="42"/>
        <v>0.00017908911545596242</v>
      </c>
      <c r="H880" s="46">
        <f t="shared" si="43"/>
        <v>0.0009101246126137416</v>
      </c>
      <c r="I880" s="46">
        <f t="shared" si="44"/>
        <v>5.252526673332914E-08</v>
      </c>
      <c r="AC880" s="11"/>
      <c r="AD880" s="46"/>
      <c r="AE880" s="46"/>
      <c r="AF880" s="46"/>
      <c r="AG880" s="46"/>
    </row>
    <row r="881" spans="4:33" ht="0.75" customHeight="1">
      <c r="D881" s="11">
        <f t="shared" si="45"/>
        <v>224</v>
      </c>
      <c r="E881" s="46">
        <f t="shared" si="40"/>
        <v>1.915493156126374E-10</v>
      </c>
      <c r="F881" s="46">
        <f t="shared" si="41"/>
        <v>7.543494546691292E-18</v>
      </c>
      <c r="G881" s="46">
        <f t="shared" si="42"/>
        <v>0.00016698875072880775</v>
      </c>
      <c r="H881" s="46">
        <f t="shared" si="43"/>
        <v>0.0008782315907365975</v>
      </c>
      <c r="I881" s="46">
        <f t="shared" si="44"/>
        <v>4.290704669723078E-08</v>
      </c>
      <c r="AC881" s="11"/>
      <c r="AD881" s="46"/>
      <c r="AE881" s="46"/>
      <c r="AF881" s="46"/>
      <c r="AG881" s="46"/>
    </row>
    <row r="882" spans="4:33" ht="0.75" customHeight="1">
      <c r="D882" s="11">
        <f t="shared" si="45"/>
        <v>225</v>
      </c>
      <c r="E882" s="46">
        <f t="shared" si="40"/>
        <v>1.555900472528776E-10</v>
      </c>
      <c r="F882" s="46">
        <f t="shared" si="41"/>
        <v>5.0174355184935886E-18</v>
      </c>
      <c r="G882" s="46">
        <f t="shared" si="42"/>
        <v>0.0001556116595981515</v>
      </c>
      <c r="H882" s="46">
        <f t="shared" si="43"/>
        <v>0.0008471944323733048</v>
      </c>
      <c r="I882" s="46">
        <f t="shared" si="44"/>
        <v>3.500776063189746E-08</v>
      </c>
      <c r="AC882" s="11"/>
      <c r="AD882" s="46"/>
      <c r="AE882" s="46"/>
      <c r="AF882" s="46"/>
      <c r="AG882" s="46"/>
    </row>
    <row r="883" spans="4:33" ht="0.75" customHeight="1">
      <c r="D883" s="11">
        <f t="shared" si="45"/>
        <v>226</v>
      </c>
      <c r="E883" s="46">
        <f t="shared" si="40"/>
        <v>1.2623129210066626E-10</v>
      </c>
      <c r="F883" s="46">
        <f t="shared" si="41"/>
        <v>3.3295004022199513E-18</v>
      </c>
      <c r="G883" s="46">
        <f t="shared" si="42"/>
        <v>0.00014492187617102552</v>
      </c>
      <c r="H883" s="46">
        <f t="shared" si="43"/>
        <v>0.0008170017244812092</v>
      </c>
      <c r="I883" s="46">
        <f t="shared" si="44"/>
        <v>2.8528272014750576E-08</v>
      </c>
      <c r="AC883" s="11"/>
      <c r="AD883" s="46"/>
      <c r="AE883" s="46"/>
      <c r="AF883" s="46"/>
      <c r="AG883" s="46"/>
    </row>
    <row r="884" spans="4:33" ht="0.75" customHeight="1">
      <c r="D884" s="11">
        <f t="shared" si="45"/>
        <v>227</v>
      </c>
      <c r="E884" s="46">
        <f t="shared" si="40"/>
        <v>1.0229072330329407E-10</v>
      </c>
      <c r="F884" s="46">
        <f t="shared" si="41"/>
        <v>2.204268001446565E-18</v>
      </c>
      <c r="G884" s="46">
        <f t="shared" si="42"/>
        <v>0.0001348846892274723</v>
      </c>
      <c r="H884" s="46">
        <f t="shared" si="43"/>
        <v>0.0007876416905609671</v>
      </c>
      <c r="I884" s="46">
        <f t="shared" si="44"/>
        <v>2.3219994189847755E-08</v>
      </c>
      <c r="AC884" s="11"/>
      <c r="AD884" s="46"/>
      <c r="AE884" s="46"/>
      <c r="AF884" s="46"/>
      <c r="AG884" s="46"/>
    </row>
    <row r="885" spans="4:33" ht="0.75" customHeight="1">
      <c r="D885" s="11">
        <f t="shared" si="45"/>
        <v>228</v>
      </c>
      <c r="E885" s="46">
        <f t="shared" si="40"/>
        <v>8.279221053402304E-11</v>
      </c>
      <c r="F885" s="46">
        <f t="shared" si="41"/>
        <v>1.4559208763273982E-18</v>
      </c>
      <c r="G885" s="46">
        <f t="shared" si="42"/>
        <v>0.00012546663720290288</v>
      </c>
      <c r="H885" s="46">
        <f t="shared" si="43"/>
        <v>0.0007591022178956286</v>
      </c>
      <c r="I885" s="46">
        <f t="shared" si="44"/>
        <v>1.8876624001757253E-08</v>
      </c>
      <c r="AC885" s="11"/>
      <c r="AD885" s="46"/>
      <c r="AE885" s="46"/>
      <c r="AF885" s="46"/>
      <c r="AG885" s="46"/>
    </row>
    <row r="886" spans="4:33" ht="0.75" customHeight="1">
      <c r="D886" s="11">
        <f aca="true" t="shared" si="46" ref="D886:D901">D885+1</f>
        <v>229</v>
      </c>
      <c r="E886" s="46">
        <f t="shared" si="40"/>
        <v>6.693090757064444E-11</v>
      </c>
      <c r="F886" s="46">
        <f t="shared" si="41"/>
        <v>9.593988714427574E-19</v>
      </c>
      <c r="G886" s="46">
        <f t="shared" si="42"/>
        <v>0.00011663549986522577</v>
      </c>
      <c r="H886" s="46">
        <f t="shared" si="43"/>
        <v>0.000731370884324833</v>
      </c>
      <c r="I886" s="46">
        <f t="shared" si="44"/>
        <v>1.5327177833677576E-08</v>
      </c>
      <c r="AC886" s="11"/>
      <c r="AD886" s="46"/>
      <c r="AE886" s="46"/>
      <c r="AF886" s="46"/>
      <c r="AG886" s="46"/>
    </row>
    <row r="887" spans="4:33" ht="0.75" customHeight="1">
      <c r="D887" s="11">
        <f t="shared" si="46"/>
        <v>230</v>
      </c>
      <c r="E887" s="46">
        <f t="shared" si="40"/>
        <v>5.4044058645143814E-11</v>
      </c>
      <c r="F887" s="46">
        <f t="shared" si="41"/>
        <v>6.307375485324414E-19</v>
      </c>
      <c r="G887" s="46">
        <f t="shared" si="42"/>
        <v>0.00010836028694477564</v>
      </c>
      <c r="H887" s="46">
        <f t="shared" si="43"/>
        <v>0.0007044349845221249</v>
      </c>
      <c r="I887" s="46">
        <f t="shared" si="44"/>
        <v>1.2430133488383078E-08</v>
      </c>
      <c r="AC887" s="11"/>
      <c r="AD887" s="46"/>
      <c r="AE887" s="46"/>
      <c r="AF887" s="46"/>
      <c r="AG887" s="46"/>
    </row>
    <row r="888" spans="4:33" ht="0.75" customHeight="1">
      <c r="D888" s="11">
        <f t="shared" si="46"/>
        <v>231</v>
      </c>
      <c r="E888" s="46">
        <f t="shared" si="40"/>
        <v>4.3586621391012136E-11</v>
      </c>
      <c r="F888" s="46">
        <f t="shared" si="41"/>
        <v>4.137006669490521E-19</v>
      </c>
      <c r="G888" s="46">
        <f t="shared" si="42"/>
        <v>0.00010061122396958317</v>
      </c>
      <c r="H888" s="46">
        <f t="shared" si="43"/>
        <v>0.0006782815557455731</v>
      </c>
      <c r="I888" s="46">
        <f t="shared" si="44"/>
        <v>1.0068509541323804E-08</v>
      </c>
      <c r="AC888" s="11"/>
      <c r="AD888" s="46"/>
      <c r="AE888" s="46"/>
      <c r="AF888" s="46"/>
      <c r="AG888" s="46"/>
    </row>
    <row r="889" spans="4:33" ht="0.75" customHeight="1">
      <c r="D889" s="11">
        <f t="shared" si="46"/>
        <v>232</v>
      </c>
      <c r="E889" s="46">
        <f t="shared" si="40"/>
        <v>3.511094046720756E-11</v>
      </c>
      <c r="F889" s="46">
        <f t="shared" si="41"/>
        <v>2.7071468133060855E-19</v>
      </c>
      <c r="G889" s="46">
        <f t="shared" si="42"/>
        <v>9.335973555226253E-05</v>
      </c>
      <c r="H889" s="46">
        <f t="shared" si="43"/>
        <v>0.0006528974030341173</v>
      </c>
      <c r="I889" s="46">
        <f t="shared" si="44"/>
        <v>8.145738188392154E-09</v>
      </c>
      <c r="AC889" s="12"/>
      <c r="AD889" s="46"/>
      <c r="AE889" s="46"/>
      <c r="AF889" s="46"/>
      <c r="AG889" s="46"/>
    </row>
    <row r="890" spans="4:9" ht="0.75" customHeight="1">
      <c r="D890" s="11">
        <f t="shared" si="46"/>
        <v>233</v>
      </c>
      <c r="E890" s="46">
        <f t="shared" si="40"/>
        <v>2.824982265307435E-11</v>
      </c>
      <c r="F890" s="46">
        <f t="shared" si="41"/>
        <v>1.7673617417806495E-19</v>
      </c>
      <c r="G890" s="46">
        <f t="shared" si="42"/>
        <v>8.65784263677945E-05</v>
      </c>
      <c r="H890" s="46">
        <f t="shared" si="43"/>
        <v>0.0006282691238242076</v>
      </c>
      <c r="I890" s="46">
        <f t="shared" si="44"/>
        <v>6.582208678166324E-09</v>
      </c>
    </row>
    <row r="891" spans="4:9" ht="0.75" customHeight="1">
      <c r="D891" s="11">
        <f t="shared" si="46"/>
        <v>234</v>
      </c>
      <c r="E891" s="46">
        <f t="shared" si="40"/>
        <v>2.2702464014039094E-11</v>
      </c>
      <c r="F891" s="46">
        <f t="shared" si="41"/>
        <v>1.1511373433389558E-19</v>
      </c>
      <c r="G891" s="46">
        <f t="shared" si="42"/>
        <v>8.024106005389097E-05</v>
      </c>
      <c r="H891" s="46">
        <f t="shared" si="43"/>
        <v>0.0006043831319635246</v>
      </c>
      <c r="I891" s="46">
        <f t="shared" si="44"/>
        <v>5.312376579285148E-09</v>
      </c>
    </row>
    <row r="892" spans="4:9" ht="0.75" customHeight="1">
      <c r="D892" s="11">
        <f t="shared" si="46"/>
        <v>235</v>
      </c>
      <c r="E892" s="46">
        <f t="shared" si="40"/>
        <v>1.8222764936096158E-11</v>
      </c>
      <c r="F892" s="46">
        <f t="shared" si="41"/>
        <v>7.480263365259279E-20</v>
      </c>
      <c r="G892" s="46">
        <f t="shared" si="42"/>
        <v>7.43225362574699E-05</v>
      </c>
      <c r="H892" s="46">
        <f t="shared" si="43"/>
        <v>0.0005812256811006649</v>
      </c>
      <c r="I892" s="46">
        <f t="shared" si="44"/>
        <v>4.282349759982597E-09</v>
      </c>
    </row>
    <row r="893" spans="4:9" ht="0.75" customHeight="1">
      <c r="D893" s="11">
        <f t="shared" si="46"/>
        <v>236</v>
      </c>
      <c r="E893" s="46">
        <f t="shared" si="40"/>
        <v>1.4609641431170183E-11</v>
      </c>
      <c r="F893" s="46">
        <f t="shared" si="41"/>
        <v>4.849474582594481E-20</v>
      </c>
      <c r="G893" s="46">
        <f t="shared" si="42"/>
        <v>6.87988660421809E-05</v>
      </c>
      <c r="H893" s="46">
        <f t="shared" si="43"/>
        <v>0.000558782887431818</v>
      </c>
      <c r="I893" s="46">
        <f t="shared" si="44"/>
        <v>3.4478753777561634E-09</v>
      </c>
    </row>
    <row r="894" spans="4:9" ht="0.75" customHeight="1">
      <c r="D894" s="11">
        <f t="shared" si="46"/>
        <v>237</v>
      </c>
      <c r="E894" s="46">
        <f t="shared" si="40"/>
        <v>1.169900288174649E-11</v>
      </c>
      <c r="F894" s="46">
        <f t="shared" si="41"/>
        <v>3.136610115659351E-20</v>
      </c>
      <c r="G894" s="46">
        <f t="shared" si="42"/>
        <v>6.364714586293335E-05</v>
      </c>
      <c r="H894" s="46">
        <f t="shared" si="43"/>
        <v>0.0005370407517875465</v>
      </c>
      <c r="I894" s="46">
        <f t="shared" si="44"/>
        <v>2.772663682973918E-09</v>
      </c>
    </row>
    <row r="895" spans="4:9" ht="0.75" customHeight="1">
      <c r="D895" s="11">
        <f t="shared" si="46"/>
        <v>238</v>
      </c>
      <c r="E895" s="46">
        <f t="shared" si="40"/>
        <v>9.357118850656589E-12</v>
      </c>
      <c r="F895" s="46">
        <f t="shared" si="41"/>
        <v>2.0240183368608798E-20</v>
      </c>
      <c r="G895" s="46">
        <f t="shared" si="42"/>
        <v>5.8845530304104594E-05</v>
      </c>
      <c r="H895" s="46">
        <f t="shared" si="43"/>
        <v>0.0005159851810447996</v>
      </c>
      <c r="I895" s="46">
        <f t="shared" si="44"/>
        <v>2.2269942864562684E-09</v>
      </c>
    </row>
    <row r="896" spans="4:9" ht="0.75" customHeight="1">
      <c r="D896" s="11">
        <f t="shared" si="46"/>
        <v>239</v>
      </c>
      <c r="E896" s="46">
        <f t="shared" si="40"/>
        <v>7.475142058707528E-12</v>
      </c>
      <c r="F896" s="46">
        <f t="shared" si="41"/>
        <v>1.303035954811918E-20</v>
      </c>
      <c r="G896" s="46">
        <f t="shared" si="42"/>
        <v>5.437320376858846E-05</v>
      </c>
      <c r="H896" s="46">
        <f t="shared" si="43"/>
        <v>0.0004956020088513264</v>
      </c>
      <c r="I896" s="46">
        <f t="shared" si="44"/>
        <v>1.7865589520310994E-09</v>
      </c>
    </row>
    <row r="897" spans="4:9" ht="0.75" customHeight="1">
      <c r="D897" s="11">
        <f t="shared" si="46"/>
        <v>240</v>
      </c>
      <c r="E897" s="46">
        <f t="shared" si="40"/>
        <v>5.964592280204845E-12</v>
      </c>
      <c r="F897" s="46">
        <f t="shared" si="41"/>
        <v>8.369247452360358E-21</v>
      </c>
      <c r="G897" s="46">
        <f t="shared" si="42"/>
        <v>5.021035129516371E-05</v>
      </c>
      <c r="H897" s="46">
        <f t="shared" si="43"/>
        <v>0.0004758770156515762</v>
      </c>
      <c r="I897" s="46">
        <f t="shared" si="44"/>
        <v>1.4315021472491628E-09</v>
      </c>
    </row>
    <row r="898" spans="4:9" ht="0.75" customHeight="1">
      <c r="D898" s="11">
        <f t="shared" si="46"/>
        <v>241</v>
      </c>
      <c r="E898" s="46">
        <f t="shared" si="40"/>
        <v>4.75363772017721E-12</v>
      </c>
      <c r="F898" s="46">
        <f t="shared" si="41"/>
        <v>5.362958926311097E-21</v>
      </c>
      <c r="G898" s="46">
        <f t="shared" si="42"/>
        <v>4.6338128671883345E-05</v>
      </c>
      <c r="H898" s="46">
        <f t="shared" si="43"/>
        <v>0.00045679594800511014</v>
      </c>
      <c r="I898" s="46">
        <f t="shared" si="44"/>
        <v>1.1456266905627076E-09</v>
      </c>
    </row>
    <row r="899" spans="4:9" ht="0.75" customHeight="1">
      <c r="D899" s="11">
        <f t="shared" si="46"/>
        <v>242</v>
      </c>
      <c r="E899" s="46">
        <f t="shared" si="40"/>
        <v>3.784037276914882E-12</v>
      </c>
      <c r="F899" s="46">
        <f t="shared" si="41"/>
        <v>3.42855077512916E-21</v>
      </c>
      <c r="G899" s="46">
        <f t="shared" si="42"/>
        <v>4.273863200335654E-05</v>
      </c>
      <c r="H899" s="46">
        <f t="shared" si="43"/>
        <v>0.0004383445371903701</v>
      </c>
      <c r="I899" s="46">
        <f t="shared" si="44"/>
        <v>9.157370210134013E-10</v>
      </c>
    </row>
    <row r="900" spans="4:9" ht="0.75" customHeight="1">
      <c r="D900" s="11">
        <f t="shared" si="46"/>
        <v>243</v>
      </c>
      <c r="E900" s="46">
        <f t="shared" si="40"/>
        <v>3.008629699852986E-12</v>
      </c>
      <c r="F900" s="46">
        <f t="shared" si="41"/>
        <v>2.186778286497179E-21</v>
      </c>
      <c r="G900" s="46">
        <f t="shared" si="42"/>
        <v>3.9394866879985244E-05</v>
      </c>
      <c r="H900" s="46">
        <f t="shared" si="43"/>
        <v>0.00042050851708848124</v>
      </c>
      <c r="I900" s="46">
        <f t="shared" si="44"/>
        <v>7.310970170642757E-10</v>
      </c>
    </row>
    <row r="901" spans="4:9" ht="0.75" customHeight="1">
      <c r="D901" s="11">
        <f t="shared" si="46"/>
        <v>244</v>
      </c>
      <c r="E901" s="46">
        <f t="shared" si="40"/>
        <v>2.389274662584931E-12</v>
      </c>
      <c r="F901" s="46">
        <f t="shared" si="41"/>
        <v>1.391512054796139E-21</v>
      </c>
      <c r="G901" s="46">
        <f t="shared" si="42"/>
        <v>3.629071728746084E-05</v>
      </c>
      <c r="H901" s="46">
        <f t="shared" si="43"/>
        <v>0.000403273641343468</v>
      </c>
      <c r="I901" s="46">
        <f t="shared" si="44"/>
        <v>5.829830176707231E-10</v>
      </c>
    </row>
    <row r="902" spans="4:9" ht="0.75" customHeight="1">
      <c r="D902" s="11">
        <f aca="true" t="shared" si="47" ref="D902:D917">D901+1</f>
        <v>245</v>
      </c>
      <c r="E902" s="46">
        <f t="shared" si="40"/>
        <v>1.8951667302196405E-12</v>
      </c>
      <c r="F902" s="46">
        <f t="shared" si="41"/>
        <v>8.833996966351366E-22</v>
      </c>
      <c r="G902" s="46">
        <f t="shared" si="42"/>
        <v>3.341091438518732E-05</v>
      </c>
      <c r="H902" s="46">
        <f t="shared" si="43"/>
        <v>0.0003866256997969739</v>
      </c>
      <c r="I902" s="46">
        <f t="shared" si="44"/>
        <v>4.6431584890381196E-10</v>
      </c>
    </row>
    <row r="903" spans="4:9" ht="0.75" customHeight="1">
      <c r="D903" s="11">
        <f t="shared" si="47"/>
        <v>246</v>
      </c>
      <c r="E903" s="46">
        <f t="shared" si="40"/>
        <v>1.5014565772783969E-12</v>
      </c>
      <c r="F903" s="46">
        <f t="shared" si="41"/>
        <v>5.595199436511754E-22</v>
      </c>
      <c r="G903" s="46">
        <f t="shared" si="42"/>
        <v>3.0741005272798964E-05</v>
      </c>
      <c r="H903" s="46">
        <f t="shared" si="43"/>
        <v>0.0003705505341971614</v>
      </c>
      <c r="I903" s="46">
        <f t="shared" si="44"/>
        <v>3.6935831801048563E-10</v>
      </c>
    </row>
    <row r="904" spans="4:9" ht="0.75" customHeight="1">
      <c r="D904" s="11">
        <f t="shared" si="47"/>
        <v>247</v>
      </c>
      <c r="E904" s="46">
        <f t="shared" si="40"/>
        <v>1.1881250067736262E-12</v>
      </c>
      <c r="F904" s="46">
        <f t="shared" si="41"/>
        <v>3.5355904272012395E-22</v>
      </c>
      <c r="G904" s="46">
        <f t="shared" si="42"/>
        <v>2.8267321854640266E-05</v>
      </c>
      <c r="H904" s="46">
        <f t="shared" si="43"/>
        <v>0.0003550340531830364</v>
      </c>
      <c r="I904" s="46">
        <f t="shared" si="44"/>
        <v>2.9346687667308566E-10</v>
      </c>
    </row>
    <row r="905" spans="4:9" ht="0.75" customHeight="1">
      <c r="D905" s="11">
        <f t="shared" si="47"/>
        <v>248</v>
      </c>
      <c r="E905" s="46">
        <f t="shared" si="40"/>
        <v>9.39064674183482E-13</v>
      </c>
      <c r="F905" s="46">
        <f t="shared" si="41"/>
        <v>2.228929746319378E-22</v>
      </c>
      <c r="G905" s="46">
        <f t="shared" si="42"/>
        <v>2.5976949902987692E-05</v>
      </c>
      <c r="H905" s="46">
        <f t="shared" si="43"/>
        <v>0.00034006224654691903</v>
      </c>
      <c r="I905" s="46">
        <f t="shared" si="44"/>
        <v>2.328880391975035E-10</v>
      </c>
    </row>
    <row r="906" spans="4:9" ht="0.75" customHeight="1">
      <c r="D906" s="11">
        <f t="shared" si="47"/>
        <v>249</v>
      </c>
      <c r="E906" s="46">
        <f t="shared" si="40"/>
        <v>7.413322222264129E-13</v>
      </c>
      <c r="F906" s="46">
        <f t="shared" si="41"/>
        <v>1.4019059004719693E-22</v>
      </c>
      <c r="G906" s="46">
        <f t="shared" si="42"/>
        <v>2.385769841196673E-05</v>
      </c>
      <c r="H906" s="46">
        <f t="shared" si="43"/>
        <v>0.00032562119877919043</v>
      </c>
      <c r="I906" s="46">
        <f t="shared" si="44"/>
        <v>1.8459172333437683E-10</v>
      </c>
    </row>
    <row r="907" spans="4:9" ht="0.75" customHeight="1">
      <c r="D907" s="11">
        <f t="shared" si="47"/>
        <v>250</v>
      </c>
      <c r="E907" s="46">
        <f t="shared" si="40"/>
        <v>5.845400305351586E-13</v>
      </c>
      <c r="F907" s="46">
        <f t="shared" si="41"/>
        <v>8.79689482914412E-23</v>
      </c>
      <c r="G907" s="46">
        <f t="shared" si="42"/>
        <v>2.189806932556027E-05</v>
      </c>
      <c r="H907" s="46">
        <f t="shared" si="43"/>
        <v>0.000311697101900807</v>
      </c>
      <c r="I907" s="46">
        <f t="shared" si="44"/>
        <v>1.4613500763378966E-10</v>
      </c>
    </row>
    <row r="908" spans="4:9" ht="0.75" customHeight="1">
      <c r="D908" s="11">
        <f t="shared" si="47"/>
        <v>251</v>
      </c>
      <c r="E908" s="46">
        <f t="shared" si="40"/>
        <v>4.603621879660053E-13</v>
      </c>
      <c r="F908" s="46">
        <f t="shared" si="41"/>
        <v>5.507163733247975E-23</v>
      </c>
      <c r="G908" s="46">
        <f t="shared" si="42"/>
        <v>2.0087227714856363E-05</v>
      </c>
      <c r="H908" s="46">
        <f t="shared" si="43"/>
        <v>0.0002982762675903302</v>
      </c>
      <c r="I908" s="46">
        <f t="shared" si="44"/>
        <v>1.1555090917946733E-10</v>
      </c>
    </row>
    <row r="909" spans="4:9" ht="0.75" customHeight="1">
      <c r="D909" s="11">
        <f t="shared" si="47"/>
        <v>252</v>
      </c>
      <c r="E909" s="46">
        <f t="shared" si="40"/>
        <v>3.6213378169727747E-13</v>
      </c>
      <c r="F909" s="46">
        <f t="shared" si="41"/>
        <v>3.4396529843580836E-23</v>
      </c>
      <c r="G909" s="46">
        <f t="shared" si="42"/>
        <v>1.8414972471747013E-05</v>
      </c>
      <c r="H909" s="46">
        <f t="shared" si="43"/>
        <v>0.00028534513861344917</v>
      </c>
      <c r="I909" s="46">
        <f t="shared" si="44"/>
        <v>9.125771298771392E-11</v>
      </c>
    </row>
    <row r="910" spans="4:9" ht="0.75" customHeight="1">
      <c r="D910" s="11">
        <f t="shared" si="47"/>
        <v>253</v>
      </c>
      <c r="E910" s="46">
        <f t="shared" si="40"/>
        <v>2.8452631636079325E-13</v>
      </c>
      <c r="F910" s="46">
        <f t="shared" si="41"/>
        <v>2.1433313898472676E-23</v>
      </c>
      <c r="G910" s="46">
        <f t="shared" si="42"/>
        <v>1.6871707578694094E-05</v>
      </c>
      <c r="H910" s="46">
        <f t="shared" si="43"/>
        <v>0.00027289029956408455</v>
      </c>
      <c r="I910" s="46">
        <f t="shared" si="44"/>
        <v>7.19851580392807E-11</v>
      </c>
    </row>
    <row r="911" spans="4:9" ht="0.75" customHeight="1">
      <c r="D911" s="11">
        <f t="shared" si="47"/>
        <v>254</v>
      </c>
      <c r="E911" s="46">
        <f t="shared" si="40"/>
        <v>2.232851546705721E-13</v>
      </c>
      <c r="F911" s="46">
        <f t="shared" si="41"/>
        <v>1.3324535286976425E-23</v>
      </c>
      <c r="G911" s="46">
        <f t="shared" si="42"/>
        <v>1.5448414006927135E-05</v>
      </c>
      <c r="H911" s="46">
        <f t="shared" si="43"/>
        <v>0.00026089848692725266</v>
      </c>
      <c r="I911" s="46">
        <f t="shared" si="44"/>
        <v>5.6714429286325313E-11</v>
      </c>
    </row>
    <row r="912" spans="4:9" ht="0.75" customHeight="1">
      <c r="D912" s="11">
        <f t="shared" si="47"/>
        <v>255</v>
      </c>
      <c r="E912" s="46">
        <f t="shared" si="40"/>
        <v>1.750174148651954E-13</v>
      </c>
      <c r="F912" s="46">
        <f t="shared" si="41"/>
        <v>8.264239047046459E-24</v>
      </c>
      <c r="G912" s="46">
        <f t="shared" si="42"/>
        <v>1.4136622288542525E-05</v>
      </c>
      <c r="H912" s="46">
        <f t="shared" si="43"/>
        <v>0.0002493565984748426</v>
      </c>
      <c r="I912" s="46">
        <f t="shared" si="44"/>
        <v>4.4629440790624824E-11</v>
      </c>
    </row>
    <row r="913" spans="4:9" ht="0.75" customHeight="1">
      <c r="D913" s="11">
        <f t="shared" si="47"/>
        <v>256</v>
      </c>
      <c r="E913" s="46">
        <f t="shared" si="40"/>
        <v>1.3702085929607178E-13</v>
      </c>
      <c r="F913" s="46">
        <f t="shared" si="41"/>
        <v>5.11377626520571E-24</v>
      </c>
      <c r="G913" s="46">
        <f t="shared" si="42"/>
        <v>1.2928385801443929E-05</v>
      </c>
      <c r="H913" s="46">
        <f t="shared" si="43"/>
        <v>0.00023825170200639557</v>
      </c>
      <c r="I913" s="46">
        <f t="shared" si="44"/>
        <v>3.5077339979794374E-11</v>
      </c>
    </row>
    <row r="914" spans="4:9" ht="0.75" customHeight="1">
      <c r="D914" s="11">
        <f t="shared" si="47"/>
        <v>257</v>
      </c>
      <c r="E914" s="46">
        <f t="shared" si="40"/>
        <v>1.0714603780847748E-13</v>
      </c>
      <c r="F914" s="46">
        <f t="shared" si="41"/>
        <v>3.156956720297744E-24</v>
      </c>
      <c r="G914" s="46">
        <f t="shared" si="42"/>
        <v>1.1816254799896998E-05</v>
      </c>
      <c r="H914" s="46">
        <f t="shared" si="43"/>
        <v>0.00022757104344783228</v>
      </c>
      <c r="I914" s="46">
        <f t="shared" si="44"/>
        <v>2.7536531716778713E-11</v>
      </c>
    </row>
    <row r="915" spans="4:9" ht="0.75" customHeight="1">
      <c r="D915" s="11">
        <f t="shared" si="47"/>
        <v>258</v>
      </c>
      <c r="E915" s="46">
        <f t="shared" si="40"/>
        <v>8.3685372118045E-14</v>
      </c>
      <c r="F915" s="46">
        <f t="shared" si="41"/>
        <v>1.9443909260410565E-24</v>
      </c>
      <c r="G915" s="46">
        <f t="shared" si="42"/>
        <v>1.0793251217676352E-05</v>
      </c>
      <c r="H915" s="46">
        <f t="shared" si="43"/>
        <v>0.00021730205432184853</v>
      </c>
      <c r="I915" s="46">
        <f t="shared" si="44"/>
        <v>2.159082600645561E-11</v>
      </c>
    </row>
    <row r="916" spans="4:9" ht="0.75" customHeight="1">
      <c r="D916" s="11">
        <f t="shared" si="47"/>
        <v>259</v>
      </c>
      <c r="E916" s="46">
        <f t="shared" si="40"/>
        <v>6.528403581917057E-14</v>
      </c>
      <c r="F916" s="46">
        <f t="shared" si="41"/>
        <v>1.1947762910994664E-24</v>
      </c>
      <c r="G916" s="46">
        <f t="shared" si="42"/>
        <v>9.852844265351077E-06</v>
      </c>
      <c r="H916" s="46">
        <f t="shared" si="43"/>
        <v>0.00020743235860443495</v>
      </c>
      <c r="I916" s="46">
        <f t="shared" si="44"/>
        <v>1.6908565277165177E-11</v>
      </c>
    </row>
    <row r="917" spans="4:9" ht="0.75" customHeight="1">
      <c r="D917" s="11">
        <f t="shared" si="47"/>
        <v>260</v>
      </c>
      <c r="E917" s="46">
        <f t="shared" si="40"/>
        <v>5.0868442916310736E-14</v>
      </c>
      <c r="F917" s="46">
        <f t="shared" si="41"/>
        <v>7.324494528935033E-25</v>
      </c>
      <c r="G917" s="46">
        <f t="shared" si="42"/>
        <v>8.988926838191157E-06</v>
      </c>
      <c r="H917" s="46">
        <f t="shared" si="43"/>
        <v>0.00019794977898261176</v>
      </c>
      <c r="I917" s="46">
        <f t="shared" si="44"/>
        <v>1.3225795158240792E-11</v>
      </c>
    </row>
    <row r="918" spans="4:9" ht="0.75" customHeight="1">
      <c r="D918" s="11">
        <f aca="true" t="shared" si="48" ref="D918:D933">D917+1</f>
        <v>261</v>
      </c>
      <c r="E918" s="46">
        <f t="shared" si="40"/>
        <v>3.9588942466041724E-14</v>
      </c>
      <c r="F918" s="46">
        <f t="shared" si="41"/>
        <v>4.479780908610191E-25</v>
      </c>
      <c r="G918" s="46">
        <f t="shared" si="42"/>
        <v>8.195792746469005E-06</v>
      </c>
      <c r="H918" s="46">
        <f t="shared" si="43"/>
        <v>0.00018884234252906917</v>
      </c>
      <c r="I918" s="46">
        <f t="shared" si="44"/>
        <v>1.033271398363689E-11</v>
      </c>
    </row>
    <row r="919" spans="4:9" ht="0.75" customHeight="1">
      <c r="D919" s="11">
        <f t="shared" si="48"/>
        <v>262</v>
      </c>
      <c r="E919" s="46">
        <f t="shared" si="40"/>
        <v>3.0773958525518964E-14</v>
      </c>
      <c r="F919" s="46">
        <f t="shared" si="41"/>
        <v>2.733530619219246E-25</v>
      </c>
      <c r="G919" s="46">
        <f t="shared" si="42"/>
        <v>7.468114775577803E-06</v>
      </c>
      <c r="H919" s="46">
        <f t="shared" si="43"/>
        <v>0.000180098285809914</v>
      </c>
      <c r="I919" s="46">
        <f t="shared" si="44"/>
        <v>8.062777133685969E-12</v>
      </c>
    </row>
    <row r="920" spans="4:9" ht="0.75" customHeight="1">
      <c r="D920" s="11">
        <f t="shared" si="48"/>
        <v>263</v>
      </c>
      <c r="E920" s="46">
        <f t="shared" si="40"/>
        <v>2.38933384278952E-14</v>
      </c>
      <c r="F920" s="46">
        <f t="shared" si="41"/>
        <v>1.664099016615377E-25</v>
      </c>
      <c r="G920" s="46">
        <f t="shared" si="42"/>
        <v>6.800923579378788E-06</v>
      </c>
      <c r="H920" s="46">
        <f t="shared" si="43"/>
        <v>0.00017170605944219364</v>
      </c>
      <c r="I920" s="46">
        <f t="shared" si="44"/>
        <v>6.283948006536437E-12</v>
      </c>
    </row>
    <row r="921" spans="4:9" ht="0.75" customHeight="1">
      <c r="D921" s="11">
        <f t="shared" si="48"/>
        <v>264</v>
      </c>
      <c r="E921" s="46">
        <f t="shared" si="40"/>
        <v>1.8529099430655134E-14</v>
      </c>
      <c r="F921" s="46">
        <f t="shared" si="41"/>
        <v>1.010700400177936E-25</v>
      </c>
      <c r="G921" s="46">
        <f t="shared" si="42"/>
        <v>6.189587406516746E-06</v>
      </c>
      <c r="H921" s="46">
        <f t="shared" si="43"/>
        <v>0.00016365433211825402</v>
      </c>
      <c r="I921" s="46">
        <f t="shared" si="44"/>
        <v>4.891682249692955E-12</v>
      </c>
    </row>
    <row r="922" spans="4:9" ht="0.75" customHeight="1">
      <c r="D922" s="11">
        <f t="shared" si="48"/>
        <v>265</v>
      </c>
      <c r="E922" s="46">
        <f t="shared" si="40"/>
        <v>1.4352111378542995E-14</v>
      </c>
      <c r="F922" s="46">
        <f t="shared" si="41"/>
        <v>6.124262031111563E-26</v>
      </c>
      <c r="G922" s="46">
        <f t="shared" si="42"/>
        <v>5.629792656094454E-06</v>
      </c>
      <c r="H922" s="46">
        <f t="shared" si="43"/>
        <v>0.00015593199411433845</v>
      </c>
      <c r="I922" s="46">
        <f t="shared" si="44"/>
        <v>3.8033095153138936E-12</v>
      </c>
    </row>
    <row r="923" spans="4:9" ht="0.75" customHeight="1">
      <c r="D923" s="11">
        <f t="shared" si="48"/>
        <v>266</v>
      </c>
      <c r="E923" s="46">
        <f t="shared" si="40"/>
        <v>1.1103535543498318E-14</v>
      </c>
      <c r="F923" s="46">
        <f t="shared" si="41"/>
        <v>3.7023130947618925E-26</v>
      </c>
      <c r="G923" s="46">
        <f t="shared" si="42"/>
        <v>5.1175252560632105E-06</v>
      </c>
      <c r="H923" s="46">
        <f t="shared" si="43"/>
        <v>0.00014852816030110438</v>
      </c>
      <c r="I923" s="46">
        <f t="shared" si="44"/>
        <v>2.9535404545705524E-12</v>
      </c>
    </row>
    <row r="924" spans="4:9" ht="0.75" customHeight="1">
      <c r="D924" s="11">
        <f t="shared" si="48"/>
        <v>267</v>
      </c>
      <c r="E924" s="46">
        <f t="shared" si="40"/>
        <v>8.580069093139996E-15</v>
      </c>
      <c r="F924" s="46">
        <f t="shared" si="41"/>
        <v>2.2329581048574473E-26</v>
      </c>
      <c r="G924" s="46">
        <f t="shared" si="42"/>
        <v>4.649052854953199E-06</v>
      </c>
      <c r="H924" s="46">
        <f t="shared" si="43"/>
        <v>0.0001414321726739664</v>
      </c>
      <c r="I924" s="46">
        <f t="shared" si="44"/>
        <v>2.290878447868379E-12</v>
      </c>
    </row>
    <row r="925" spans="4:9" ht="0.75" customHeight="1">
      <c r="D925" s="11">
        <f t="shared" si="48"/>
        <v>268</v>
      </c>
      <c r="E925" s="46">
        <f t="shared" si="40"/>
        <v>6.622230452189329E-15</v>
      </c>
      <c r="F925" s="46">
        <f t="shared" si="41"/>
        <v>1.343618760941855E-26</v>
      </c>
      <c r="G925" s="46">
        <f t="shared" si="42"/>
        <v>4.220907815124511E-06</v>
      </c>
      <c r="H925" s="46">
        <f t="shared" si="43"/>
        <v>0.00013463360242134558</v>
      </c>
      <c r="I925" s="46">
        <f t="shared" si="44"/>
        <v>1.7747577611867402E-12</v>
      </c>
    </row>
    <row r="926" spans="4:9" ht="0.75" customHeight="1">
      <c r="D926" s="11">
        <f t="shared" si="48"/>
        <v>269</v>
      </c>
      <c r="E926" s="46">
        <f t="shared" si="40"/>
        <v>5.105071180118099E-15</v>
      </c>
      <c r="F926" s="46">
        <f t="shared" si="41"/>
        <v>8.066025606080751E-27</v>
      </c>
      <c r="G926" s="46">
        <f t="shared" si="42"/>
        <v>3.82987099355099E-06</v>
      </c>
      <c r="H926" s="46">
        <f t="shared" si="43"/>
        <v>0.0001281222515490161</v>
      </c>
      <c r="I926" s="46">
        <f t="shared" si="44"/>
        <v>1.3732641474517687E-12</v>
      </c>
    </row>
    <row r="927" spans="4:9" ht="0.75" customHeight="1">
      <c r="D927" s="11">
        <f t="shared" si="48"/>
        <v>270</v>
      </c>
      <c r="E927" s="46">
        <f t="shared" si="40"/>
        <v>3.930821479670034E-15</v>
      </c>
      <c r="F927" s="46">
        <f t="shared" si="41"/>
        <v>4.830934911435517E-27</v>
      </c>
      <c r="G927" s="46">
        <f t="shared" si="42"/>
        <v>3.4729562942428097E-06</v>
      </c>
      <c r="H927" s="46">
        <f t="shared" si="43"/>
        <v>0.00012188815407882366</v>
      </c>
      <c r="I927" s="46">
        <f t="shared" si="44"/>
        <v>1.061321799510909E-12</v>
      </c>
    </row>
    <row r="928" spans="4:9" ht="0.75" customHeight="1">
      <c r="D928" s="11">
        <f t="shared" si="48"/>
        <v>271</v>
      </c>
      <c r="E928" s="46">
        <f t="shared" si="40"/>
        <v>3.0230744735560982E-15</v>
      </c>
      <c r="F928" s="46">
        <f t="shared" si="41"/>
        <v>2.8866280578191897E-27</v>
      </c>
      <c r="G928" s="46">
        <f t="shared" si="42"/>
        <v>3.147395974755393E-06</v>
      </c>
      <c r="H928" s="46">
        <f t="shared" si="43"/>
        <v>0.00011592157684005869</v>
      </c>
      <c r="I928" s="46">
        <f t="shared" si="44"/>
        <v>8.192531823337026E-13</v>
      </c>
    </row>
    <row r="929" spans="4:9" ht="0.75" customHeight="1">
      <c r="D929" s="11">
        <f t="shared" si="48"/>
        <v>272</v>
      </c>
      <c r="E929" s="46">
        <f t="shared" si="40"/>
        <v>2.3221933587761286E-15</v>
      </c>
      <c r="F929" s="46">
        <f t="shared" si="41"/>
        <v>1.720832199383703E-27</v>
      </c>
      <c r="G929" s="46">
        <f t="shared" si="42"/>
        <v>2.8506266878071015E-06</v>
      </c>
      <c r="H929" s="46">
        <f t="shared" si="43"/>
        <v>0.00011021301987175627</v>
      </c>
      <c r="I929" s="46">
        <f t="shared" si="44"/>
        <v>6.31636593587107E-13</v>
      </c>
    </row>
    <row r="930" spans="4:9" ht="0.75" customHeight="1">
      <c r="D930" s="11">
        <f t="shared" si="48"/>
        <v>273</v>
      </c>
      <c r="E930" s="46">
        <f aca="true" t="shared" si="49" ref="E930:E993">(1/($F$474*SQRT(2*$F$471)))*$F$472^(-0.5*((D930-$F$473)/$F$474)^2)</f>
        <v>1.781689079610239E-15</v>
      </c>
      <c r="F930" s="46">
        <f aca="true" t="shared" si="50" ref="F930:F993">(1/($G$474*SQRT(2*$G$471)))*$G$472^(-0.5*((D930-$G$473)/$G$474)^2)</f>
        <v>1.0234680073961121E-27</v>
      </c>
      <c r="G930" s="46">
        <f aca="true" t="shared" si="51" ref="G930:G993">(1/($H$474*SQRT(2*$H$471)))*$H$472^(-0.5*((D930-$H$473)/$H$474)^2)</f>
        <v>2.580276237823178E-06</v>
      </c>
      <c r="H930" s="46">
        <f aca="true" t="shared" si="52" ref="H930:H993">(1/($I$474*SQRT(2*$I$471)))*$I$472^(-0.5*((D930-$I$473)/$I$474)^2)</f>
        <v>0.00010475321645412131</v>
      </c>
      <c r="I930" s="46">
        <f aca="true" t="shared" si="53" ref="I930:I993">D930*E930</f>
        <v>4.864011187335952E-13</v>
      </c>
    </row>
    <row r="931" spans="4:9" ht="0.75" customHeight="1">
      <c r="D931" s="11">
        <f t="shared" si="48"/>
        <v>274</v>
      </c>
      <c r="E931" s="46">
        <f t="shared" si="49"/>
        <v>1.3653671961780816E-15</v>
      </c>
      <c r="F931" s="46">
        <f t="shared" si="50"/>
        <v>6.0729271595571155E-28</v>
      </c>
      <c r="G931" s="46">
        <f t="shared" si="51"/>
        <v>2.334151031223285E-06</v>
      </c>
      <c r="H931" s="46">
        <f t="shared" si="52"/>
        <v>9.953313278717549E-05</v>
      </c>
      <c r="I931" s="46">
        <f t="shared" si="53"/>
        <v>3.7411061175279434E-13</v>
      </c>
    </row>
    <row r="932" spans="4:9" ht="0.75" customHeight="1">
      <c r="D932" s="11">
        <f t="shared" si="48"/>
        <v>275</v>
      </c>
      <c r="E932" s="46">
        <f t="shared" si="49"/>
        <v>1.0450835640257402E-15</v>
      </c>
      <c r="F932" s="46">
        <f t="shared" si="50"/>
        <v>3.5950913099431325E-28</v>
      </c>
      <c r="G932" s="46">
        <f t="shared" si="51"/>
        <v>2.1102241984614966E-06</v>
      </c>
      <c r="H932" s="46">
        <f t="shared" si="52"/>
        <v>9.454396733457508E-05</v>
      </c>
      <c r="I932" s="46">
        <f t="shared" si="53"/>
        <v>2.8739798010707854E-13</v>
      </c>
    </row>
    <row r="933" spans="4:9" ht="0.75" customHeight="1">
      <c r="D933" s="11">
        <f t="shared" si="48"/>
        <v>276</v>
      </c>
      <c r="E933" s="46">
        <f t="shared" si="49"/>
        <v>7.989812318243106E-16</v>
      </c>
      <c r="F933" s="46">
        <f t="shared" si="50"/>
        <v>2.1232925266006683E-28</v>
      </c>
      <c r="G933" s="46">
        <f t="shared" si="51"/>
        <v>1.9066243651968448E-06</v>
      </c>
      <c r="H933" s="46">
        <f t="shared" si="52"/>
        <v>8.97771498503725E-05</v>
      </c>
      <c r="I933" s="46">
        <f t="shared" si="53"/>
        <v>2.2051881998350972E-13</v>
      </c>
    </row>
    <row r="934" spans="4:9" ht="0.75" customHeight="1">
      <c r="D934" s="11">
        <f aca="true" t="shared" si="54" ref="D934:D949">D933+1</f>
        <v>277</v>
      </c>
      <c r="E934" s="46">
        <f t="shared" si="49"/>
        <v>6.10107192432227E-16</v>
      </c>
      <c r="F934" s="46">
        <f t="shared" si="50"/>
        <v>1.251116609496595E-28</v>
      </c>
      <c r="G934" s="46">
        <f t="shared" si="51"/>
        <v>1.7216250495053889E-06</v>
      </c>
      <c r="H934" s="46">
        <f t="shared" si="52"/>
        <v>8.522434010627297E-05</v>
      </c>
      <c r="I934" s="46">
        <f t="shared" si="53"/>
        <v>1.6899969230372686E-13</v>
      </c>
    </row>
    <row r="935" spans="4:9" ht="0.75" customHeight="1">
      <c r="D935" s="11">
        <f t="shared" si="54"/>
        <v>278</v>
      </c>
      <c r="E935" s="46">
        <f t="shared" si="49"/>
        <v>4.653285708947299E-16</v>
      </c>
      <c r="F935" s="46">
        <f t="shared" si="50"/>
        <v>7.354849679854351E-29</v>
      </c>
      <c r="G935" s="46">
        <f t="shared" si="51"/>
        <v>1.5536346617290805E-06</v>
      </c>
      <c r="H935" s="46">
        <f t="shared" si="52"/>
        <v>8.087742633669879E-05</v>
      </c>
      <c r="I935" s="46">
        <f t="shared" si="53"/>
        <v>1.293613427087349E-13</v>
      </c>
    </row>
    <row r="936" spans="4:9" ht="0.75" customHeight="1">
      <c r="D936" s="11">
        <f t="shared" si="54"/>
        <v>279</v>
      </c>
      <c r="E936" s="46">
        <f t="shared" si="49"/>
        <v>3.5448454032863E-16</v>
      </c>
      <c r="F936" s="46">
        <f t="shared" si="50"/>
        <v>4.313580078914919E-29</v>
      </c>
      <c r="G936" s="46">
        <f t="shared" si="51"/>
        <v>1.4011870833787318E-06</v>
      </c>
      <c r="H936" s="46">
        <f t="shared" si="52"/>
        <v>7.672852341869286E-05</v>
      </c>
      <c r="I936" s="46">
        <f t="shared" si="53"/>
        <v>9.890118675168777E-14</v>
      </c>
    </row>
    <row r="937" spans="4:9" ht="0.75" customHeight="1">
      <c r="D937" s="11">
        <f>D936+1</f>
        <v>280</v>
      </c>
      <c r="E937" s="46">
        <f t="shared" si="49"/>
        <v>2.697235626050182E-16</v>
      </c>
      <c r="F937" s="46">
        <f t="shared" si="50"/>
        <v>2.5240036664756647E-29</v>
      </c>
      <c r="G937" s="46">
        <f t="shared" si="51"/>
        <v>1.262932801456365E-06</v>
      </c>
      <c r="H937" s="46">
        <f t="shared" si="52"/>
        <v>7.276997080339265E-05</v>
      </c>
      <c r="I937" s="46">
        <f t="shared" si="53"/>
        <v>7.55225975294051E-14</v>
      </c>
    </row>
    <row r="938" spans="4:9" ht="0.75" customHeight="1">
      <c r="D938" s="11">
        <f t="shared" si="54"/>
        <v>281</v>
      </c>
      <c r="E938" s="46">
        <f t="shared" si="49"/>
        <v>2.0498613267835924E-16</v>
      </c>
      <c r="F938" s="46">
        <f t="shared" si="50"/>
        <v>1.4734321801234195E-29</v>
      </c>
      <c r="G938" s="46">
        <f t="shared" si="51"/>
        <v>1.1376305746239317E-06</v>
      </c>
      <c r="H938" s="46">
        <f t="shared" si="52"/>
        <v>6.899433021547937E-05</v>
      </c>
      <c r="I938" s="46">
        <f t="shared" si="53"/>
        <v>5.760110328261895E-14</v>
      </c>
    </row>
    <row r="939" spans="4:9" ht="0.75" customHeight="1">
      <c r="D939" s="11">
        <f t="shared" si="54"/>
        <v>282</v>
      </c>
      <c r="E939" s="46">
        <f t="shared" si="49"/>
        <v>1.556016090197767E-16</v>
      </c>
      <c r="F939" s="46">
        <f t="shared" si="50"/>
        <v>8.58140447959564E-30</v>
      </c>
      <c r="G939" s="46">
        <f t="shared" si="51"/>
        <v>1.0241396078096905E-06</v>
      </c>
      <c r="H939" s="46">
        <f t="shared" si="52"/>
        <v>6.539438313665352E-05</v>
      </c>
      <c r="I939" s="46">
        <f t="shared" si="53"/>
        <v>4.387965374357703E-14</v>
      </c>
    </row>
    <row r="940" spans="4:9" ht="0.75" customHeight="1">
      <c r="D940" s="11">
        <f t="shared" si="54"/>
        <v>283</v>
      </c>
      <c r="E940" s="46">
        <f t="shared" si="49"/>
        <v>1.1797437684185376E-16</v>
      </c>
      <c r="F940" s="46">
        <f t="shared" si="50"/>
        <v>4.9862568657348704E-30</v>
      </c>
      <c r="G940" s="46">
        <f t="shared" si="51"/>
        <v>9.214122120992718E-07</v>
      </c>
      <c r="H940" s="46">
        <f t="shared" si="52"/>
        <v>6.196312808882026E-05</v>
      </c>
      <c r="I940" s="46">
        <f t="shared" si="53"/>
        <v>3.338674864624461E-14</v>
      </c>
    </row>
    <row r="941" spans="4:9" ht="0.75" customHeight="1">
      <c r="D941" s="11">
        <f t="shared" si="54"/>
        <v>284</v>
      </c>
      <c r="E941" s="46">
        <f t="shared" si="49"/>
        <v>8.933986818649951E-17</v>
      </c>
      <c r="F941" s="46">
        <f t="shared" si="50"/>
        <v>2.8905399401165045E-30</v>
      </c>
      <c r="G941" s="46">
        <f t="shared" si="51"/>
        <v>8.28486927095666E-07</v>
      </c>
      <c r="H941" s="46">
        <f t="shared" si="52"/>
        <v>5.869377773227638E-05</v>
      </c>
      <c r="I941" s="46">
        <f t="shared" si="53"/>
        <v>2.537252256496586E-14</v>
      </c>
    </row>
    <row r="942" spans="4:9" ht="0.75" customHeight="1">
      <c r="D942" s="11">
        <f t="shared" si="54"/>
        <v>285</v>
      </c>
      <c r="E942" s="46">
        <f t="shared" si="49"/>
        <v>6.757513618836703E-17</v>
      </c>
      <c r="F942" s="46">
        <f t="shared" si="50"/>
        <v>1.6717500875890756E-30</v>
      </c>
      <c r="G942" s="46">
        <f t="shared" si="51"/>
        <v>7.444820833408075E-07</v>
      </c>
      <c r="H942" s="46">
        <f t="shared" si="52"/>
        <v>5.557975579378637E-05</v>
      </c>
      <c r="I942" s="46">
        <f t="shared" si="53"/>
        <v>1.9258913813684605E-14</v>
      </c>
    </row>
    <row r="943" spans="4:9" ht="0.75" customHeight="1">
      <c r="D943" s="11">
        <f t="shared" si="54"/>
        <v>286</v>
      </c>
      <c r="E943" s="46">
        <f t="shared" si="49"/>
        <v>5.105197628182716E-17</v>
      </c>
      <c r="F943" s="46">
        <f t="shared" si="50"/>
        <v>9.646100608909126E-31</v>
      </c>
      <c r="G943" s="46">
        <f t="shared" si="51"/>
        <v>6.685897828623014E-07</v>
      </c>
      <c r="H943" s="46">
        <f t="shared" si="52"/>
        <v>5.261469383901123E-05</v>
      </c>
      <c r="I943" s="46">
        <f t="shared" si="53"/>
        <v>1.4600865216602566E-14</v>
      </c>
    </row>
    <row r="944" spans="4:9" ht="0.75" customHeight="1">
      <c r="D944" s="11">
        <f t="shared" si="54"/>
        <v>287</v>
      </c>
      <c r="E944" s="46">
        <f t="shared" si="49"/>
        <v>3.852318575862699E-17</v>
      </c>
      <c r="F944" s="46">
        <f t="shared" si="50"/>
        <v>5.552905372176251E-31</v>
      </c>
      <c r="G944" s="46">
        <f t="shared" si="51"/>
        <v>6.000702764332738E-07</v>
      </c>
      <c r="H944" s="46">
        <f t="shared" si="52"/>
        <v>4.979242790332462E-05</v>
      </c>
      <c r="I944" s="46">
        <f t="shared" si="53"/>
        <v>1.1056154312725947E-14</v>
      </c>
    </row>
    <row r="945" spans="4:9" ht="0.75" customHeight="1">
      <c r="D945" s="11">
        <f t="shared" si="54"/>
        <v>288</v>
      </c>
      <c r="E945" s="46">
        <f t="shared" si="49"/>
        <v>2.903459936854645E-17</v>
      </c>
      <c r="F945" s="46">
        <f t="shared" si="50"/>
        <v>3.189163689145368E-31</v>
      </c>
      <c r="G945" s="46">
        <f t="shared" si="51"/>
        <v>5.382467167032115E-07</v>
      </c>
      <c r="H945" s="46">
        <f t="shared" si="52"/>
        <v>4.710699499460096E-05</v>
      </c>
      <c r="I945" s="46">
        <f t="shared" si="53"/>
        <v>8.361964618141377E-15</v>
      </c>
    </row>
    <row r="946" spans="4:9" ht="0.75" customHeight="1">
      <c r="D946" s="11">
        <f t="shared" si="54"/>
        <v>289</v>
      </c>
      <c r="E946" s="46">
        <f t="shared" si="49"/>
        <v>2.1857147734218474E-17</v>
      </c>
      <c r="F946" s="46">
        <f t="shared" si="50"/>
        <v>1.8273485856628455E-31</v>
      </c>
      <c r="G946" s="46">
        <f t="shared" si="51"/>
        <v>4.825002669655612E-07</v>
      </c>
      <c r="H946" s="46">
        <f t="shared" si="52"/>
        <v>4.455262948111365E-05</v>
      </c>
      <c r="I946" s="46">
        <f t="shared" si="53"/>
        <v>6.316715695189139E-15</v>
      </c>
    </row>
    <row r="947" spans="4:9" ht="0.75" customHeight="1">
      <c r="D947" s="11">
        <f t="shared" si="54"/>
        <v>290</v>
      </c>
      <c r="E947" s="46">
        <f t="shared" si="49"/>
        <v>1.6434448866603133E-17</v>
      </c>
      <c r="F947" s="46">
        <f t="shared" si="50"/>
        <v>1.0446096772699629E-31</v>
      </c>
      <c r="G947" s="46">
        <f t="shared" si="51"/>
        <v>4.322655459666523E-07</v>
      </c>
      <c r="H947" s="46">
        <f t="shared" si="52"/>
        <v>4.212375937721267E-05</v>
      </c>
      <c r="I947" s="46">
        <f t="shared" si="53"/>
        <v>4.765990171314909E-15</v>
      </c>
    </row>
    <row r="948" spans="4:9" ht="0.75" customHeight="1">
      <c r="D948" s="11">
        <f t="shared" si="54"/>
        <v>291</v>
      </c>
      <c r="E948" s="46">
        <f t="shared" si="49"/>
        <v>1.2342433847050423E-17</v>
      </c>
      <c r="F948" s="46">
        <f t="shared" si="50"/>
        <v>5.957646641983906E-32</v>
      </c>
      <c r="G948" s="46">
        <f t="shared" si="51"/>
        <v>3.870263898238724E-07</v>
      </c>
      <c r="H948" s="46">
        <f t="shared" si="52"/>
        <v>3.981500253899189E-05</v>
      </c>
      <c r="I948" s="46">
        <f t="shared" si="53"/>
        <v>3.591648249491673E-15</v>
      </c>
    </row>
    <row r="949" spans="4:9" ht="0.75" customHeight="1">
      <c r="D949" s="11">
        <f t="shared" si="54"/>
        <v>292</v>
      </c>
      <c r="E949" s="46">
        <f t="shared" si="49"/>
        <v>9.258283573989225E-18</v>
      </c>
      <c r="F949" s="46">
        <f t="shared" si="50"/>
        <v>3.3898734824011784E-32</v>
      </c>
      <c r="G949" s="46">
        <f t="shared" si="51"/>
        <v>3.4631191280287546E-07</v>
      </c>
      <c r="H949" s="46">
        <f t="shared" si="52"/>
        <v>3.762116278168026E-05</v>
      </c>
      <c r="I949" s="46">
        <f t="shared" si="53"/>
        <v>2.7034188036048536E-15</v>
      </c>
    </row>
    <row r="950" spans="4:9" ht="0.75" customHeight="1">
      <c r="D950" s="11">
        <f aca="true" t="shared" si="55" ref="D950:D965">D949+1</f>
        <v>293</v>
      </c>
      <c r="E950" s="46">
        <f t="shared" si="49"/>
        <v>6.936560144392676E-18</v>
      </c>
      <c r="F950" s="46">
        <f t="shared" si="50"/>
        <v>1.9243332816562433E-32</v>
      </c>
      <c r="G950" s="46">
        <f t="shared" si="51"/>
        <v>3.096928493986575E-07</v>
      </c>
      <c r="H950" s="46">
        <f t="shared" si="52"/>
        <v>3.553722593001957E-05</v>
      </c>
      <c r="I950" s="46">
        <f t="shared" si="53"/>
        <v>2.032412122307054E-15</v>
      </c>
    </row>
    <row r="951" spans="4:9" ht="0.75" customHeight="1">
      <c r="D951" s="11">
        <f t="shared" si="55"/>
        <v>294</v>
      </c>
      <c r="E951" s="46">
        <f t="shared" si="49"/>
        <v>5.1908901765839615E-18</v>
      </c>
      <c r="F951" s="46">
        <f t="shared" si="50"/>
        <v>1.0898460267820769E-32</v>
      </c>
      <c r="G951" s="46">
        <f t="shared" si="51"/>
        <v>2.767781608684444E-07</v>
      </c>
      <c r="H951" s="46">
        <f t="shared" si="52"/>
        <v>3.3558355812418096E-05</v>
      </c>
      <c r="I951" s="46">
        <f t="shared" si="53"/>
        <v>1.5261217119156847E-15</v>
      </c>
    </row>
    <row r="952" spans="4:9" ht="0.75" customHeight="1">
      <c r="D952" s="11">
        <f t="shared" si="55"/>
        <v>295</v>
      </c>
      <c r="E952" s="46">
        <f t="shared" si="49"/>
        <v>3.879926798175375E-18</v>
      </c>
      <c r="F952" s="46">
        <f t="shared" si="50"/>
        <v>6.157976852020407E-33</v>
      </c>
      <c r="G952" s="46">
        <f t="shared" si="51"/>
        <v>2.472118900712666E-07</v>
      </c>
      <c r="H952" s="46">
        <f t="shared" si="52"/>
        <v>3.1679890209191836E-05</v>
      </c>
      <c r="I952" s="46">
        <f t="shared" si="53"/>
        <v>1.1445784054617357E-15</v>
      </c>
    </row>
    <row r="953" spans="4:9" ht="0.75" customHeight="1">
      <c r="D953" s="11">
        <f t="shared" si="55"/>
        <v>296</v>
      </c>
      <c r="E953" s="46">
        <f t="shared" si="49"/>
        <v>2.8966046939476876E-18</v>
      </c>
      <c r="F953" s="46">
        <f t="shared" si="50"/>
        <v>3.471354857968677E-33</v>
      </c>
      <c r="G953" s="46">
        <f t="shared" si="51"/>
        <v>2.2067024917561387E-07</v>
      </c>
      <c r="H953" s="46">
        <f t="shared" si="52"/>
        <v>2.98973367647347E-05</v>
      </c>
      <c r="I953" s="46">
        <f t="shared" si="53"/>
        <v>8.573949894085155E-16</v>
      </c>
    </row>
    <row r="954" spans="4:9" ht="0.75" customHeight="1">
      <c r="D954" s="11">
        <f t="shared" si="55"/>
        <v>297</v>
      </c>
      <c r="E954" s="46">
        <f t="shared" si="49"/>
        <v>2.1599263129765817E-18</v>
      </c>
      <c r="F954" s="46">
        <f t="shared" si="50"/>
        <v>1.952306605553753E-33</v>
      </c>
      <c r="G954" s="46">
        <f t="shared" si="51"/>
        <v>1.9685892549912935E-07</v>
      </c>
      <c r="H954" s="46">
        <f t="shared" si="52"/>
        <v>2.8206368872986573E-05</v>
      </c>
      <c r="I954" s="46">
        <f t="shared" si="53"/>
        <v>6.414981149540447E-16</v>
      </c>
    </row>
    <row r="955" spans="4:9" ht="0.75" customHeight="1">
      <c r="D955" s="11">
        <f t="shared" si="55"/>
        <v>298</v>
      </c>
      <c r="E955" s="46">
        <f t="shared" si="49"/>
        <v>1.608691055958929E-18</v>
      </c>
      <c r="F955" s="46">
        <f t="shared" si="50"/>
        <v>1.0954311551876448E-33</v>
      </c>
      <c r="G955" s="46">
        <f t="shared" si="51"/>
        <v>1.7551059143978624E-07</v>
      </c>
      <c r="H955" s="46">
        <f t="shared" si="52"/>
        <v>2.6602821545102283E-05</v>
      </c>
      <c r="I955" s="46">
        <f t="shared" si="53"/>
        <v>4.793899346757609E-16</v>
      </c>
    </row>
    <row r="956" spans="4:9" ht="0.75" customHeight="1">
      <c r="D956" s="11">
        <f t="shared" si="55"/>
        <v>299</v>
      </c>
      <c r="E956" s="46">
        <f t="shared" si="49"/>
        <v>1.1967139845351584E-18</v>
      </c>
      <c r="F956" s="46">
        <f t="shared" si="50"/>
        <v>6.13211380237779E-34</v>
      </c>
      <c r="G956" s="46">
        <f t="shared" si="51"/>
        <v>1.5638260514341647E-07</v>
      </c>
      <c r="H956" s="46">
        <f t="shared" si="52"/>
        <v>2.5082687267761406E-05</v>
      </c>
      <c r="I956" s="46">
        <f t="shared" si="53"/>
        <v>3.5781748137601237E-16</v>
      </c>
    </row>
    <row r="957" spans="4:9" ht="0.75" customHeight="1">
      <c r="D957" s="11">
        <f t="shared" si="55"/>
        <v>300</v>
      </c>
      <c r="E957" s="46">
        <f t="shared" si="49"/>
        <v>8.891849265554112E-19</v>
      </c>
      <c r="F957" s="46">
        <f t="shared" si="50"/>
        <v>3.4247066438295864E-34</v>
      </c>
      <c r="G957" s="46">
        <f t="shared" si="51"/>
        <v>1.3925488922554484E-07</v>
      </c>
      <c r="H957" s="46">
        <f t="shared" si="52"/>
        <v>2.3642111860103826E-05</v>
      </c>
      <c r="I957" s="46">
        <f t="shared" si="53"/>
        <v>2.6675547796662335E-16</v>
      </c>
    </row>
    <row r="958" spans="4:9" ht="0.75" customHeight="1">
      <c r="D958" s="11">
        <f t="shared" si="55"/>
        <v>301</v>
      </c>
      <c r="E958" s="46">
        <f t="shared" si="49"/>
        <v>6.598995385187407E-19</v>
      </c>
      <c r="F958" s="46">
        <f t="shared" si="50"/>
        <v>1.9082031093448662E-34</v>
      </c>
      <c r="G958" s="46">
        <f t="shared" si="51"/>
        <v>1.2392797552393113E-07</v>
      </c>
      <c r="H958" s="46">
        <f t="shared" si="52"/>
        <v>2.2277390336824058E-05</v>
      </c>
      <c r="I958" s="46">
        <f t="shared" si="53"/>
        <v>1.9862976109414096E-16</v>
      </c>
    </row>
    <row r="959" spans="4:9" ht="0.75" customHeight="1">
      <c r="D959" s="11">
        <f t="shared" si="55"/>
        <v>302</v>
      </c>
      <c r="E959" s="46">
        <f t="shared" si="49"/>
        <v>4.89156201956447E-19</v>
      </c>
      <c r="F959" s="46">
        <f t="shared" si="50"/>
        <v>1.060752037784147E-34</v>
      </c>
      <c r="G959" s="46">
        <f t="shared" si="51"/>
        <v>1.1022120450035654E-07</v>
      </c>
      <c r="H959" s="46">
        <f t="shared" si="52"/>
        <v>2.0984962784517687E-05</v>
      </c>
      <c r="I959" s="46">
        <f t="shared" si="53"/>
        <v>1.47725172990847E-16</v>
      </c>
    </row>
    <row r="960" spans="4:9" ht="0.75" customHeight="1">
      <c r="D960" s="11">
        <f t="shared" si="55"/>
        <v>303</v>
      </c>
      <c r="E960" s="46">
        <f t="shared" si="49"/>
        <v>3.621606915571586E-19</v>
      </c>
      <c r="F960" s="46">
        <f t="shared" si="50"/>
        <v>5.882896435724764E-35</v>
      </c>
      <c r="G960" s="46">
        <f t="shared" si="51"/>
        <v>9.797106853437115E-08</v>
      </c>
      <c r="H960" s="46">
        <f t="shared" si="52"/>
        <v>1.976141025793697E-05</v>
      </c>
      <c r="I960" s="46">
        <f t="shared" si="53"/>
        <v>1.0973468954181905E-16</v>
      </c>
    </row>
    <row r="961" spans="4:9" ht="0.75" customHeight="1">
      <c r="D961" s="11">
        <f t="shared" si="55"/>
        <v>304</v>
      </c>
      <c r="E961" s="46">
        <f t="shared" si="49"/>
        <v>2.6781756937583585E-19</v>
      </c>
      <c r="F961" s="46">
        <f t="shared" si="50"/>
        <v>3.255041904587685E-35</v>
      </c>
      <c r="G961" s="46">
        <f t="shared" si="51"/>
        <v>8.702968895679702E-08</v>
      </c>
      <c r="H961" s="46">
        <f t="shared" si="52"/>
        <v>1.860345070238867E-05</v>
      </c>
      <c r="I961" s="46">
        <f t="shared" si="53"/>
        <v>8.14165410902541E-17</v>
      </c>
    </row>
    <row r="962" spans="4:9" ht="0.75" customHeight="1">
      <c r="D962" s="11">
        <f t="shared" si="55"/>
        <v>305</v>
      </c>
      <c r="E962" s="46">
        <f t="shared" si="49"/>
        <v>1.978157306730603E-19</v>
      </c>
      <c r="F962" s="46">
        <f t="shared" si="50"/>
        <v>1.7968425261429214E-35</v>
      </c>
      <c r="G962" s="46">
        <f t="shared" si="51"/>
        <v>7.726341725565304E-08</v>
      </c>
      <c r="H962" s="46">
        <f t="shared" si="52"/>
        <v>1.7507934908091963E-05</v>
      </c>
      <c r="I962" s="46">
        <f t="shared" si="53"/>
        <v>6.033379785528338E-17</v>
      </c>
    </row>
    <row r="963" spans="4:9" ht="0.75" customHeight="1">
      <c r="D963" s="11">
        <f t="shared" si="55"/>
        <v>306</v>
      </c>
      <c r="E963" s="46">
        <f t="shared" si="49"/>
        <v>1.4593739566783308E-19</v>
      </c>
      <c r="F963" s="46">
        <f t="shared" si="50"/>
        <v>9.895813545942529E-36</v>
      </c>
      <c r="G963" s="46">
        <f t="shared" si="51"/>
        <v>6.855155145111742E-08</v>
      </c>
      <c r="H963" s="46">
        <f t="shared" si="52"/>
        <v>1.6471842501907684E-05</v>
      </c>
      <c r="I963" s="46">
        <f t="shared" si="53"/>
        <v>4.4656843074356926E-17</v>
      </c>
    </row>
    <row r="964" spans="4:9" ht="0.75" customHeight="1">
      <c r="D964" s="11">
        <f t="shared" si="55"/>
        <v>307</v>
      </c>
      <c r="E964" s="46">
        <f t="shared" si="49"/>
        <v>1.0753661601788465E-19</v>
      </c>
      <c r="F964" s="46">
        <f t="shared" si="50"/>
        <v>5.43727179541492E-36</v>
      </c>
      <c r="G964" s="46">
        <f t="shared" si="51"/>
        <v>6.078515917855148E-08</v>
      </c>
      <c r="H964" s="46">
        <f t="shared" si="52"/>
        <v>1.5492277981457385E-05</v>
      </c>
      <c r="I964" s="46">
        <f t="shared" si="53"/>
        <v>3.301374111749059E-17</v>
      </c>
    </row>
    <row r="965" spans="4:9" ht="0.75" customHeight="1">
      <c r="D965" s="11">
        <f t="shared" si="55"/>
        <v>308</v>
      </c>
      <c r="E965" s="46">
        <f t="shared" si="49"/>
        <v>7.914621435321724E-20</v>
      </c>
      <c r="F965" s="46">
        <f t="shared" si="50"/>
        <v>2.9805652548957057E-36</v>
      </c>
      <c r="G965" s="46">
        <f t="shared" si="51"/>
        <v>5.386599953911834E-08</v>
      </c>
      <c r="H965" s="46">
        <f t="shared" si="52"/>
        <v>1.4566466796264678E-05</v>
      </c>
      <c r="I965" s="46">
        <f t="shared" si="53"/>
        <v>2.4377034020790908E-17</v>
      </c>
    </row>
    <row r="966" spans="4:9" ht="0.75" customHeight="1">
      <c r="D966" s="11">
        <f aca="true" t="shared" si="56" ref="D966:D981">D965+1</f>
        <v>309</v>
      </c>
      <c r="E966" s="46">
        <f t="shared" si="49"/>
        <v>5.818190473174524E-20</v>
      </c>
      <c r="F966" s="46">
        <f t="shared" si="50"/>
        <v>1.6300625838387035E-36</v>
      </c>
      <c r="G966" s="46">
        <f t="shared" si="51"/>
        <v>4.770553627589057E-08</v>
      </c>
      <c r="H966" s="46">
        <f t="shared" si="52"/>
        <v>1.3691751480181888E-05</v>
      </c>
      <c r="I966" s="46">
        <f t="shared" si="53"/>
        <v>1.797820856210928E-17</v>
      </c>
    </row>
    <row r="967" spans="4:9" ht="0.75" customHeight="1">
      <c r="D967" s="11">
        <f t="shared" si="56"/>
        <v>310</v>
      </c>
      <c r="E967" s="46">
        <f t="shared" si="49"/>
        <v>4.27198510433007E-20</v>
      </c>
      <c r="F967" s="46">
        <f t="shared" si="50"/>
        <v>8.894017422136962E-37</v>
      </c>
      <c r="G967" s="46">
        <f t="shared" si="51"/>
        <v>4.222403530950279E-08</v>
      </c>
      <c r="H967" s="46">
        <f t="shared" si="52"/>
        <v>1.2865587839002233E-05</v>
      </c>
      <c r="I967" s="46">
        <f t="shared" si="53"/>
        <v>1.3243153823423216E-17</v>
      </c>
    </row>
    <row r="968" spans="4:9" ht="0.75" customHeight="1">
      <c r="D968" s="11">
        <f t="shared" si="56"/>
        <v>311</v>
      </c>
      <c r="E968" s="46">
        <f t="shared" si="49"/>
        <v>3.132964915470143E-20</v>
      </c>
      <c r="F968" s="46">
        <f t="shared" si="50"/>
        <v>4.841497651636827E-37</v>
      </c>
      <c r="G968" s="46">
        <f t="shared" si="51"/>
        <v>3.734974012142904E-08</v>
      </c>
      <c r="H968" s="46">
        <f t="shared" si="52"/>
        <v>1.2085541196811524E-05</v>
      </c>
      <c r="I968" s="46">
        <f t="shared" si="53"/>
        <v>9.743520887112146E-18</v>
      </c>
    </row>
    <row r="969" spans="4:9" ht="0.75" customHeight="1">
      <c r="D969" s="11">
        <f t="shared" si="56"/>
        <v>312</v>
      </c>
      <c r="E969" s="46">
        <f t="shared" si="49"/>
        <v>2.2949083181612443E-20</v>
      </c>
      <c r="F969" s="46">
        <f t="shared" si="50"/>
        <v>2.629356828231193E-37</v>
      </c>
      <c r="G969" s="46">
        <f t="shared" si="51"/>
        <v>3.301811890501462E-08</v>
      </c>
      <c r="H969" s="46">
        <f t="shared" si="52"/>
        <v>1.134928270429608E-05</v>
      </c>
      <c r="I969" s="46">
        <f t="shared" si="53"/>
        <v>7.160113952663083E-18</v>
      </c>
    </row>
    <row r="970" spans="4:9" ht="0.75" customHeight="1">
      <c r="D970" s="11">
        <f t="shared" si="56"/>
        <v>313</v>
      </c>
      <c r="E970" s="46">
        <f t="shared" si="49"/>
        <v>1.6790327051701458E-20</v>
      </c>
      <c r="F970" s="46">
        <f t="shared" si="50"/>
        <v>1.4246473775168585E-37</v>
      </c>
      <c r="G970" s="46">
        <f t="shared" si="51"/>
        <v>2.9171177814797084E-08</v>
      </c>
      <c r="H970" s="46">
        <f t="shared" si="52"/>
        <v>1.0654585711900736E-05</v>
      </c>
      <c r="I970" s="46">
        <f t="shared" si="53"/>
        <v>5.255372367182556E-18</v>
      </c>
    </row>
    <row r="971" spans="4:9" ht="0.75" customHeight="1">
      <c r="D971" s="11">
        <f t="shared" si="56"/>
        <v>314</v>
      </c>
      <c r="E971" s="46">
        <f t="shared" si="49"/>
        <v>1.226978571594824E-20</v>
      </c>
      <c r="F971" s="46">
        <f t="shared" si="50"/>
        <v>7.701109361102792E-38</v>
      </c>
      <c r="G971" s="46">
        <f t="shared" si="51"/>
        <v>2.5756835033739758E-08</v>
      </c>
      <c r="H971" s="46">
        <f t="shared" si="52"/>
        <v>9.999322210420009E-06</v>
      </c>
      <c r="I971" s="46">
        <f t="shared" si="53"/>
        <v>3.852712714807747E-18</v>
      </c>
    </row>
    <row r="972" spans="4:9" ht="0.75" customHeight="1">
      <c r="D972" s="11">
        <f t="shared" si="56"/>
        <v>315</v>
      </c>
      <c r="E972" s="46">
        <f t="shared" si="49"/>
        <v>8.955684955028261E-21</v>
      </c>
      <c r="F972" s="46">
        <f t="shared" si="50"/>
        <v>4.153242133295826E-38</v>
      </c>
      <c r="G972" s="46">
        <f t="shared" si="51"/>
        <v>2.272835074627027E-08</v>
      </c>
      <c r="H972" s="46">
        <f t="shared" si="52"/>
        <v>9.381459341306523E-06</v>
      </c>
      <c r="I972" s="46">
        <f t="shared" si="53"/>
        <v>2.821040760833902E-18</v>
      </c>
    </row>
    <row r="973" spans="4:9" ht="0.75" customHeight="1">
      <c r="D973" s="11">
        <f t="shared" si="56"/>
        <v>316</v>
      </c>
      <c r="E973" s="46">
        <f t="shared" si="49"/>
        <v>6.528969559030397E-21</v>
      </c>
      <c r="F973" s="46">
        <f t="shared" si="50"/>
        <v>2.2346487261038493E-38</v>
      </c>
      <c r="G973" s="46">
        <f t="shared" si="51"/>
        <v>2.0043808452962673E-08</v>
      </c>
      <c r="H973" s="46">
        <f t="shared" si="52"/>
        <v>8.799055978696318E-06</v>
      </c>
      <c r="I973" s="46">
        <f t="shared" si="53"/>
        <v>2.0631543806536055E-18</v>
      </c>
    </row>
    <row r="974" spans="4:9" ht="0.75" customHeight="1">
      <c r="D974" s="11">
        <f t="shared" si="56"/>
        <v>317</v>
      </c>
      <c r="E974" s="46">
        <f t="shared" si="49"/>
        <v>4.7541675883134995E-21</v>
      </c>
      <c r="F974" s="46">
        <f t="shared" si="50"/>
        <v>1.1995526928953244E-38</v>
      </c>
      <c r="G974" s="46">
        <f t="shared" si="51"/>
        <v>1.7665643390918844E-08</v>
      </c>
      <c r="H974" s="46">
        <f t="shared" si="52"/>
        <v>8.250259384876788E-06</v>
      </c>
      <c r="I974" s="46">
        <f t="shared" si="53"/>
        <v>1.5070711254953793E-18</v>
      </c>
    </row>
    <row r="975" spans="4:9" ht="0.75" customHeight="1">
      <c r="D975" s="11">
        <f t="shared" si="56"/>
        <v>318</v>
      </c>
      <c r="E975" s="46">
        <f t="shared" si="49"/>
        <v>3.457708176890432E-21</v>
      </c>
      <c r="F975" s="46">
        <f t="shared" si="50"/>
        <v>6.424176264889777E-39</v>
      </c>
      <c r="G975" s="46">
        <f t="shared" si="51"/>
        <v>1.5560214133001028E-08</v>
      </c>
      <c r="H975" s="46">
        <f t="shared" si="52"/>
        <v>7.733301940663792E-06</v>
      </c>
      <c r="I975" s="46">
        <f t="shared" si="53"/>
        <v>1.0995512002511573E-18</v>
      </c>
    </row>
    <row r="976" spans="4:9" ht="0.75" customHeight="1">
      <c r="D976" s="11">
        <f t="shared" si="56"/>
        <v>319</v>
      </c>
      <c r="E976" s="46">
        <f t="shared" si="49"/>
        <v>2.511806580835689E-21</v>
      </c>
      <c r="F976" s="46">
        <f t="shared" si="50"/>
        <v>3.43244525781695E-39</v>
      </c>
      <c r="G976" s="46">
        <f t="shared" si="51"/>
        <v>1.3697413729715232E-08</v>
      </c>
      <c r="H976" s="46">
        <f t="shared" si="52"/>
        <v>7.2464979519056865E-06</v>
      </c>
      <c r="I976" s="46">
        <f t="shared" si="53"/>
        <v>8.0126629928658475E-19</v>
      </c>
    </row>
    <row r="977" spans="4:9" ht="0.75" customHeight="1">
      <c r="D977" s="11">
        <f t="shared" si="56"/>
        <v>320</v>
      </c>
      <c r="E977" s="46">
        <f t="shared" si="49"/>
        <v>1.822502185615402E-21</v>
      </c>
      <c r="F977" s="46">
        <f t="shared" si="50"/>
        <v>1.8296913859946732E-39</v>
      </c>
      <c r="G977" s="46">
        <f t="shared" si="51"/>
        <v>1.2050317030417051E-08</v>
      </c>
      <c r="H977" s="46">
        <f t="shared" si="52"/>
        <v>6.788240533098202E-06</v>
      </c>
      <c r="I977" s="46">
        <f t="shared" si="53"/>
        <v>5.832006993969287E-19</v>
      </c>
    </row>
    <row r="978" spans="4:9" ht="0.75" customHeight="1">
      <c r="D978" s="11">
        <f t="shared" si="56"/>
        <v>321</v>
      </c>
      <c r="E978" s="46">
        <f t="shared" si="49"/>
        <v>1.320790475847893E-21</v>
      </c>
      <c r="F978" s="46">
        <f t="shared" si="50"/>
        <v>9.730611197907031E-40</v>
      </c>
      <c r="G978" s="46">
        <f t="shared" si="51"/>
        <v>1.0594861076324612E-08</v>
      </c>
      <c r="H978" s="46">
        <f t="shared" si="52"/>
        <v>6.3569985688698336E-06</v>
      </c>
      <c r="I978" s="46">
        <f t="shared" si="53"/>
        <v>4.2397374274717367E-19</v>
      </c>
    </row>
    <row r="979" spans="4:9" ht="0.75" customHeight="1">
      <c r="D979" s="11">
        <f t="shared" si="56"/>
        <v>322</v>
      </c>
      <c r="E979" s="46">
        <f t="shared" si="49"/>
        <v>9.560570454383562E-22</v>
      </c>
      <c r="F979" s="46">
        <f t="shared" si="50"/>
        <v>5.162861196074041E-40</v>
      </c>
      <c r="G979" s="46">
        <f t="shared" si="51"/>
        <v>9.30955569729025E-09</v>
      </c>
      <c r="H979" s="46">
        <f t="shared" si="52"/>
        <v>5.951313753887965E-06</v>
      </c>
      <c r="I979" s="46">
        <f t="shared" si="53"/>
        <v>3.078503686311507E-19</v>
      </c>
    </row>
    <row r="980" spans="4:9" ht="0.75" customHeight="1">
      <c r="D980" s="11">
        <f t="shared" si="56"/>
        <v>323</v>
      </c>
      <c r="E980" s="46">
        <f t="shared" si="49"/>
        <v>6.912222205554429E-22</v>
      </c>
      <c r="F980" s="46">
        <f t="shared" si="50"/>
        <v>2.7329320326684827E-40</v>
      </c>
      <c r="G980" s="46">
        <f t="shared" si="51"/>
        <v>8.175221668133459E-09</v>
      </c>
      <c r="H980" s="46">
        <f t="shared" si="52"/>
        <v>5.569797711536077E-06</v>
      </c>
      <c r="I980" s="46">
        <f t="shared" si="53"/>
        <v>2.2326477723940805E-19</v>
      </c>
    </row>
    <row r="981" spans="4:9" ht="0.75" customHeight="1">
      <c r="D981" s="11">
        <f t="shared" si="56"/>
        <v>324</v>
      </c>
      <c r="E981" s="46">
        <f t="shared" si="49"/>
        <v>4.991551799600009E-22</v>
      </c>
      <c r="F981" s="46">
        <f t="shared" si="50"/>
        <v>1.4432955266856971E-40</v>
      </c>
      <c r="G981" s="46">
        <f t="shared" si="51"/>
        <v>7.1747539892964614E-09</v>
      </c>
      <c r="H981" s="46">
        <f t="shared" si="52"/>
        <v>5.211129191526186E-06</v>
      </c>
      <c r="I981" s="46">
        <f t="shared" si="53"/>
        <v>1.6172627830704028E-19</v>
      </c>
    </row>
    <row r="982" spans="4:9" ht="0.75" customHeight="1">
      <c r="D982" s="11">
        <f aca="true" t="shared" si="57" ref="D982:D997">D981+1</f>
        <v>325</v>
      </c>
      <c r="E982" s="46">
        <f t="shared" si="49"/>
        <v>3.600289971339673E-22</v>
      </c>
      <c r="F982" s="46">
        <f t="shared" si="50"/>
        <v>7.604484041113195E-41</v>
      </c>
      <c r="G982" s="46">
        <f t="shared" si="51"/>
        <v>6.292908051383096E-09</v>
      </c>
      <c r="H982" s="46">
        <f t="shared" si="52"/>
        <v>4.874051346434607E-06</v>
      </c>
      <c r="I982" s="46">
        <f t="shared" si="53"/>
        <v>1.1700942406853936E-19</v>
      </c>
    </row>
    <row r="983" spans="4:9" ht="0.75" customHeight="1">
      <c r="D983" s="11">
        <f t="shared" si="57"/>
        <v>326</v>
      </c>
      <c r="E983" s="46">
        <f t="shared" si="49"/>
        <v>2.5937217628102876E-22</v>
      </c>
      <c r="F983" s="46">
        <f t="shared" si="50"/>
        <v>3.9973510754369547E-41</v>
      </c>
      <c r="G983" s="46">
        <f t="shared" si="51"/>
        <v>5.5161066244918125E-09</v>
      </c>
      <c r="H983" s="46">
        <f t="shared" si="52"/>
        <v>4.557369086984952E-06</v>
      </c>
      <c r="I983" s="46">
        <f t="shared" si="53"/>
        <v>8.455532946761537E-20</v>
      </c>
    </row>
    <row r="984" spans="4:9" ht="0.75" customHeight="1">
      <c r="D984" s="11">
        <f t="shared" si="57"/>
        <v>327</v>
      </c>
      <c r="E984" s="46">
        <f t="shared" si="49"/>
        <v>1.8663508901936872E-22</v>
      </c>
      <c r="F984" s="46">
        <f t="shared" si="50"/>
        <v>2.096345619543114E-41</v>
      </c>
      <c r="G984" s="46">
        <f t="shared" si="51"/>
        <v>4.832265781867486E-09</v>
      </c>
      <c r="H984" s="46">
        <f t="shared" si="52"/>
        <v>4.2599465157489355E-06</v>
      </c>
      <c r="I984" s="46">
        <f t="shared" si="53"/>
        <v>6.102967410933357E-20</v>
      </c>
    </row>
    <row r="985" spans="4:9" ht="0.75" customHeight="1">
      <c r="D985" s="11">
        <f t="shared" si="57"/>
        <v>328</v>
      </c>
      <c r="E985" s="46">
        <f t="shared" si="49"/>
        <v>1.3413657633265424E-22</v>
      </c>
      <c r="F985" s="46">
        <f t="shared" si="50"/>
        <v>1.0968355815209378E-41</v>
      </c>
      <c r="G985" s="46">
        <f t="shared" si="51"/>
        <v>4.230638023966404E-09</v>
      </c>
      <c r="H985" s="46">
        <f t="shared" si="52"/>
        <v>3.980704438792815E-06</v>
      </c>
      <c r="I985" s="46">
        <f t="shared" si="53"/>
        <v>4.399679703711059E-20</v>
      </c>
    </row>
    <row r="986" spans="4:9" ht="0.75" customHeight="1">
      <c r="D986" s="11">
        <f t="shared" si="57"/>
        <v>329</v>
      </c>
      <c r="E986" s="46">
        <f t="shared" si="49"/>
        <v>9.629087725046007E-23</v>
      </c>
      <c r="F986" s="46">
        <f t="shared" si="50"/>
        <v>5.7254315722577235E-42</v>
      </c>
      <c r="G986" s="46">
        <f t="shared" si="51"/>
        <v>3.7016710142294773E-09</v>
      </c>
      <c r="H986" s="46">
        <f t="shared" si="52"/>
        <v>3.718617954664947E-06</v>
      </c>
      <c r="I986" s="46">
        <f t="shared" si="53"/>
        <v>3.167969861540136E-20</v>
      </c>
    </row>
    <row r="987" spans="4:9" ht="0.75" customHeight="1">
      <c r="D987" s="11">
        <f t="shared" si="57"/>
        <v>330</v>
      </c>
      <c r="E987" s="46">
        <f t="shared" si="49"/>
        <v>6.904100049258565E-23</v>
      </c>
      <c r="F987" s="46">
        <f t="shared" si="50"/>
        <v>2.981693366863112E-42</v>
      </c>
      <c r="G987" s="46">
        <f t="shared" si="51"/>
        <v>3.2368804723525835E-09</v>
      </c>
      <c r="H987" s="46">
        <f t="shared" si="52"/>
        <v>3.4727141199975125E-06</v>
      </c>
      <c r="I987" s="46">
        <f t="shared" si="53"/>
        <v>2.2783530162553266E-20</v>
      </c>
    </row>
    <row r="988" spans="4:9" ht="0.75" customHeight="1">
      <c r="D988" s="11">
        <f t="shared" si="57"/>
        <v>331</v>
      </c>
      <c r="E988" s="46">
        <f t="shared" si="49"/>
        <v>4.944393377328853E-23</v>
      </c>
      <c r="F988" s="46">
        <f t="shared" si="50"/>
        <v>1.5491939150848573E-42</v>
      </c>
      <c r="G988" s="46">
        <f t="shared" si="51"/>
        <v>2.8287358952641985E-09</v>
      </c>
      <c r="H988" s="46">
        <f t="shared" si="52"/>
        <v>3.2420696908831557E-06</v>
      </c>
      <c r="I988" s="46">
        <f t="shared" si="53"/>
        <v>1.63659420789585E-20</v>
      </c>
    </row>
    <row r="989" spans="4:9" ht="0.75" customHeight="1">
      <c r="D989" s="11">
        <f t="shared" si="57"/>
        <v>332</v>
      </c>
      <c r="E989" s="46">
        <f t="shared" si="49"/>
        <v>3.5367386034304404E-23</v>
      </c>
      <c r="F989" s="46">
        <f t="shared" si="50"/>
        <v>8.030390017941416E-43</v>
      </c>
      <c r="G989" s="46">
        <f t="shared" si="51"/>
        <v>2.4705578909874883E-09</v>
      </c>
      <c r="H989" s="46">
        <f t="shared" si="52"/>
        <v>3.0258089390836905E-06</v>
      </c>
      <c r="I989" s="46">
        <f t="shared" si="53"/>
        <v>1.1741972163389062E-20</v>
      </c>
    </row>
    <row r="990" spans="4:9" ht="0.75" customHeight="1">
      <c r="D990" s="11">
        <f t="shared" si="57"/>
        <v>333</v>
      </c>
      <c r="E990" s="46">
        <f t="shared" si="49"/>
        <v>2.5268351894467487E-23</v>
      </c>
      <c r="F990" s="46">
        <f t="shared" si="50"/>
        <v>4.152938953182114E-43</v>
      </c>
      <c r="G990" s="46">
        <f t="shared" si="51"/>
        <v>2.1564260166680605E-09</v>
      </c>
      <c r="H990" s="46">
        <f t="shared" si="52"/>
        <v>2.8231015420342138E-06</v>
      </c>
      <c r="I990" s="46">
        <f t="shared" si="53"/>
        <v>8.414361180857674E-21</v>
      </c>
    </row>
    <row r="991" spans="2:10" ht="0.75" customHeight="1">
      <c r="B991" s="65"/>
      <c r="C991" s="65"/>
      <c r="D991" s="130">
        <f t="shared" si="57"/>
        <v>334</v>
      </c>
      <c r="E991" s="135">
        <f t="shared" si="49"/>
        <v>1.803162541658791E-23</v>
      </c>
      <c r="F991" s="135">
        <f t="shared" si="50"/>
        <v>2.1427056191517708E-43</v>
      </c>
      <c r="G991" s="135">
        <f t="shared" si="51"/>
        <v>1.8810961098601365E-09</v>
      </c>
      <c r="H991" s="135">
        <f t="shared" si="52"/>
        <v>2.6331605455201947E-06</v>
      </c>
      <c r="I991" s="135">
        <f t="shared" si="53"/>
        <v>6.022562889140362E-21</v>
      </c>
      <c r="J991" s="65"/>
    </row>
    <row r="992" spans="2:10" ht="0.75" customHeight="1">
      <c r="B992" s="65"/>
      <c r="C992" s="65"/>
      <c r="D992" s="130">
        <f t="shared" si="57"/>
        <v>335</v>
      </c>
      <c r="E992" s="135">
        <f t="shared" si="49"/>
        <v>1.285218132953178E-23</v>
      </c>
      <c r="F992" s="135">
        <f t="shared" si="50"/>
        <v>1.102954311151194E-43</v>
      </c>
      <c r="G992" s="135">
        <f t="shared" si="51"/>
        <v>1.6399261922261326E-09</v>
      </c>
      <c r="H992" s="135">
        <f t="shared" si="52"/>
        <v>2.4552403978282903E-06</v>
      </c>
      <c r="I992" s="135">
        <f t="shared" si="53"/>
        <v>4.305480745393147E-21</v>
      </c>
      <c r="J992" s="65"/>
    </row>
    <row r="993" spans="2:10" ht="0.75" customHeight="1">
      <c r="B993" s="65"/>
      <c r="C993" s="65"/>
      <c r="D993" s="130">
        <f t="shared" si="57"/>
        <v>336</v>
      </c>
      <c r="E993" s="135">
        <f t="shared" si="49"/>
        <v>9.149614969595677E-24</v>
      </c>
      <c r="F993" s="135">
        <f t="shared" si="50"/>
        <v>5.664226210172639E-44</v>
      </c>
      <c r="G993" s="135">
        <f t="shared" si="51"/>
        <v>1.4288101076381572E-09</v>
      </c>
      <c r="H993" s="135">
        <f t="shared" si="52"/>
        <v>2.288635054102262E-06</v>
      </c>
      <c r="I993" s="135">
        <f t="shared" si="53"/>
        <v>3.0742706297841475E-21</v>
      </c>
      <c r="J993" s="65"/>
    </row>
    <row r="994" spans="2:10" ht="0.75" customHeight="1">
      <c r="B994" s="65"/>
      <c r="C994" s="65"/>
      <c r="D994" s="130">
        <f t="shared" si="57"/>
        <v>337</v>
      </c>
      <c r="E994" s="135">
        <f>(1/($F$474*SQRT(2*$F$471)))*$F$472^(-0.5*((D994-$F$473)/$F$474)^2)</f>
        <v>6.505981138373953E-24</v>
      </c>
      <c r="F994" s="135">
        <f>(1/($G$474*SQRT(2*$G$471)))*$G$472^(-0.5*((D994-$G$473)/$G$474)^2)</f>
        <v>2.902095559577526E-44</v>
      </c>
      <c r="G994" s="135">
        <f>(1/($H$474*SQRT(2*$H$471)))*$H$472^(-0.5*((D994-$H$473)/$H$474)^2)</f>
        <v>1.2441181327692123E-09</v>
      </c>
      <c r="H994" s="135">
        <f>(1/($I$474*SQRT(2*$I$471)))*$I$472^(-0.5*((D994-$I$473)/$I$474)^2)</f>
        <v>2.1326761495740936E-06</v>
      </c>
      <c r="I994" s="135">
        <f>D994*E994</f>
        <v>2.1925156436320224E-21</v>
      </c>
      <c r="J994" s="65"/>
    </row>
    <row r="995" spans="2:10" ht="0.75" customHeight="1">
      <c r="B995" s="65"/>
      <c r="C995" s="65"/>
      <c r="D995" s="130">
        <f t="shared" si="57"/>
        <v>338</v>
      </c>
      <c r="E995" s="135">
        <f>(1/($F$474*SQRT(2*$F$471)))*$F$472^(-0.5*((D995-$F$473)/$F$474)^2)</f>
        <v>4.620689522629487E-24</v>
      </c>
      <c r="F995" s="135">
        <f>(1/($G$474*SQRT(2*$G$471)))*$G$472^(-0.5*((D995-$G$473)/$G$474)^2)</f>
        <v>1.4834430587050187E-44</v>
      </c>
      <c r="G995" s="135">
        <f>(1/($H$474*SQRT(2*$H$471)))*$H$472^(-0.5*((D995-$H$473)/$H$474)^2)</f>
        <v>1.08264386809761E-09</v>
      </c>
      <c r="H995" s="135">
        <f>(1/($I$474*SQRT(2*$I$471)))*$I$472^(-0.5*((D995-$I$473)/$I$474)^2)</f>
        <v>1.9867312402862173E-06</v>
      </c>
      <c r="I995" s="135">
        <f>D995*E995</f>
        <v>1.5617930586487665E-21</v>
      </c>
      <c r="J995" s="65"/>
    </row>
    <row r="996" spans="2:10" ht="0.75" customHeight="1">
      <c r="B996" s="65"/>
      <c r="C996" s="65"/>
      <c r="D996" s="130">
        <f t="shared" si="57"/>
        <v>339</v>
      </c>
      <c r="E996" s="135">
        <f>(1/($F$474*SQRT(2*$F$471)))*$F$472^(-0.5*((D996-$F$473)/$F$474)^2)</f>
        <v>3.2778176017179225E-24</v>
      </c>
      <c r="F996" s="135">
        <f>(1/($G$474*SQRT(2*$G$471)))*$G$472^(-0.5*((D996-$G$473)/$G$474)^2)</f>
        <v>7.565159789790221E-45</v>
      </c>
      <c r="G996" s="135">
        <f>(1/($H$474*SQRT(2*$H$471)))*$H$472^(-0.5*((D996-$H$473)/$H$474)^2)</f>
        <v>9.41556781265099E-10</v>
      </c>
      <c r="H996" s="135">
        <f>(1/($I$474*SQRT(2*$I$471)))*$I$472^(-0.5*((D996-$I$473)/$I$474)^2)</f>
        <v>1.8502021098735694E-06</v>
      </c>
      <c r="I996" s="135">
        <f>D996*E996</f>
        <v>1.1111801669823758E-21</v>
      </c>
      <c r="J996" s="65"/>
    </row>
    <row r="997" spans="2:10" ht="0.75" customHeight="1">
      <c r="B997" s="65"/>
      <c r="C997" s="65"/>
      <c r="D997" s="130">
        <f t="shared" si="57"/>
        <v>340</v>
      </c>
      <c r="E997" s="135">
        <f>(1/($F$474*SQRT(2*$F$471)))*$F$472^(-0.5*((D997-$F$473)/$F$474)^2)</f>
        <v>2.322452203967872E-24</v>
      </c>
      <c r="F997" s="135">
        <f>(1/($G$474*SQRT(2*$G$471)))*$G$472^(-0.5*((D997-$G$473)/$G$474)^2)</f>
        <v>3.8490484957182997E-45</v>
      </c>
      <c r="G997" s="135">
        <f>(1/($H$474*SQRT(2*$H$471)))*$H$472^(-0.5*((D997-$H$473)/$H$474)^2)</f>
        <v>8.183598333492865E-10</v>
      </c>
      <c r="H997" s="135">
        <f>(1/($I$474*SQRT(2*$I$471)))*$I$472^(-0.5*((D997-$I$473)/$I$474)^2)</f>
        <v>1.7225231409335496E-06</v>
      </c>
      <c r="I997" s="135">
        <f>D997*E997</f>
        <v>7.896337493490764E-22</v>
      </c>
      <c r="J997" s="65"/>
    </row>
    <row r="998" spans="2:10" ht="0.75" customHeight="1">
      <c r="B998" s="65"/>
      <c r="C998" s="65"/>
      <c r="D998" s="65"/>
      <c r="E998" s="65"/>
      <c r="F998" s="65"/>
      <c r="G998" s="65"/>
      <c r="H998" s="65"/>
      <c r="I998" s="65"/>
      <c r="J998" s="65"/>
    </row>
    <row r="999" spans="2:10" ht="0.75" customHeight="1">
      <c r="B999" s="65"/>
      <c r="C999" s="65"/>
      <c r="D999" s="151" t="s">
        <v>14</v>
      </c>
      <c r="E999" s="152" t="s">
        <v>15</v>
      </c>
      <c r="F999" s="152" t="s">
        <v>15</v>
      </c>
      <c r="G999" s="151">
        <v>1991</v>
      </c>
      <c r="H999" s="151">
        <v>1991</v>
      </c>
      <c r="I999" s="151">
        <v>1991</v>
      </c>
      <c r="J999" s="151" t="s">
        <v>16</v>
      </c>
    </row>
    <row r="1000" spans="2:11" ht="0.75" customHeight="1">
      <c r="B1000" s="65"/>
      <c r="C1000" s="65"/>
      <c r="D1000" s="151" t="s">
        <v>17</v>
      </c>
      <c r="E1000" s="152">
        <v>1996</v>
      </c>
      <c r="F1000" s="152">
        <v>1991</v>
      </c>
      <c r="G1000" s="153" t="s">
        <v>18</v>
      </c>
      <c r="H1000" s="153" t="s">
        <v>19</v>
      </c>
      <c r="I1000" s="153" t="s">
        <v>20</v>
      </c>
      <c r="J1000" s="151">
        <v>1995</v>
      </c>
      <c r="K1000"/>
    </row>
    <row r="1001" spans="2:11" ht="0.75" customHeight="1">
      <c r="B1001" s="130" t="s">
        <v>22</v>
      </c>
      <c r="C1001" s="65"/>
      <c r="D1001" s="129" t="s">
        <v>23</v>
      </c>
      <c r="E1001" s="129" t="s">
        <v>24</v>
      </c>
      <c r="F1001" s="129"/>
      <c r="G1001" s="129"/>
      <c r="H1001" s="129"/>
      <c r="I1001" s="129"/>
      <c r="J1001" s="129"/>
      <c r="K1001" s="26" t="s">
        <v>25</v>
      </c>
    </row>
    <row r="1002" spans="2:17" ht="0.75" customHeight="1">
      <c r="B1002" s="130">
        <v>8</v>
      </c>
      <c r="C1002" s="154" t="s">
        <v>26</v>
      </c>
      <c r="D1002" s="129">
        <f>K1002/100</f>
        <v>4.5</v>
      </c>
      <c r="E1002" s="127">
        <v>63.5</v>
      </c>
      <c r="F1002" s="127">
        <v>31.5</v>
      </c>
      <c r="G1002" s="127">
        <v>22</v>
      </c>
      <c r="H1002" s="127">
        <v>16</v>
      </c>
      <c r="I1002" s="127">
        <v>25</v>
      </c>
      <c r="J1002" s="155">
        <v>5287</v>
      </c>
      <c r="K1002" s="23">
        <v>450</v>
      </c>
      <c r="N1002" s="154" t="s">
        <v>26</v>
      </c>
      <c r="O1002" s="172">
        <f aca="true" t="shared" si="58" ref="O1002:O1033">100-Q1002</f>
        <v>36.5</v>
      </c>
      <c r="P1002" s="173">
        <v>4.5</v>
      </c>
      <c r="Q1002" s="127">
        <v>63.5</v>
      </c>
    </row>
    <row r="1003" spans="2:17" ht="0.75" customHeight="1">
      <c r="B1003" s="130">
        <v>8</v>
      </c>
      <c r="C1003" s="154" t="s">
        <v>28</v>
      </c>
      <c r="D1003" s="129">
        <f aca="true" t="shared" si="59" ref="D1003:D1018">K1003/100</f>
        <v>4.9</v>
      </c>
      <c r="E1003" s="127">
        <v>32</v>
      </c>
      <c r="F1003" s="127">
        <v>34</v>
      </c>
      <c r="G1003" s="127">
        <v>30</v>
      </c>
      <c r="H1003" s="127">
        <v>18</v>
      </c>
      <c r="I1003" s="127">
        <v>20</v>
      </c>
      <c r="J1003" s="156">
        <v>12215</v>
      </c>
      <c r="K1003" s="23">
        <v>490</v>
      </c>
      <c r="N1003" s="154" t="s">
        <v>28</v>
      </c>
      <c r="O1003" s="172">
        <f t="shared" si="58"/>
        <v>68</v>
      </c>
      <c r="P1003" s="173">
        <v>4.9</v>
      </c>
      <c r="Q1003" s="127">
        <v>32</v>
      </c>
    </row>
    <row r="1004" spans="2:17" ht="0.75" customHeight="1">
      <c r="B1004" s="130">
        <v>8</v>
      </c>
      <c r="C1004" s="154" t="s">
        <v>87</v>
      </c>
      <c r="D1004" s="129">
        <f t="shared" si="59"/>
        <v>5.5</v>
      </c>
      <c r="E1004" s="127">
        <v>56</v>
      </c>
      <c r="F1004" s="127">
        <v>45</v>
      </c>
      <c r="G1004" s="127">
        <v>40</v>
      </c>
      <c r="H1004" s="127">
        <v>19</v>
      </c>
      <c r="I1004" s="127">
        <v>30.5</v>
      </c>
      <c r="J1004" s="155">
        <v>2431</v>
      </c>
      <c r="K1004" s="23">
        <v>550</v>
      </c>
      <c r="N1004" s="154" t="s">
        <v>87</v>
      </c>
      <c r="O1004" s="172">
        <f t="shared" si="58"/>
        <v>44</v>
      </c>
      <c r="P1004" s="173">
        <v>5.5</v>
      </c>
      <c r="Q1004" s="127">
        <v>56</v>
      </c>
    </row>
    <row r="1005" spans="2:17" ht="0.75" customHeight="1">
      <c r="B1005" s="130">
        <v>8</v>
      </c>
      <c r="C1005" s="154" t="s">
        <v>89</v>
      </c>
      <c r="D1005" s="129">
        <f t="shared" si="59"/>
        <v>5.8</v>
      </c>
      <c r="E1005" s="127">
        <v>45</v>
      </c>
      <c r="F1005" s="127">
        <v>39</v>
      </c>
      <c r="G1005" s="127">
        <v>37</v>
      </c>
      <c r="H1005" s="127">
        <v>20</v>
      </c>
      <c r="I1005" s="127">
        <v>20.5</v>
      </c>
      <c r="J1005" s="155">
        <v>824</v>
      </c>
      <c r="K1005" s="23">
        <v>580</v>
      </c>
      <c r="N1005" s="154" t="s">
        <v>89</v>
      </c>
      <c r="O1005" s="172">
        <f t="shared" si="58"/>
        <v>55</v>
      </c>
      <c r="P1005" s="173">
        <v>5.8</v>
      </c>
      <c r="Q1005" s="127">
        <v>45</v>
      </c>
    </row>
    <row r="1006" spans="2:17" ht="0.75" customHeight="1">
      <c r="B1006" s="130">
        <v>8</v>
      </c>
      <c r="C1006" s="154" t="s">
        <v>91</v>
      </c>
      <c r="D1006" s="129">
        <f t="shared" si="59"/>
        <v>5.8</v>
      </c>
      <c r="E1006" s="127">
        <v>32.5</v>
      </c>
      <c r="F1006" s="127">
        <v>24</v>
      </c>
      <c r="G1006" s="127">
        <v>15</v>
      </c>
      <c r="H1006" s="127">
        <v>10</v>
      </c>
      <c r="I1006" s="127">
        <v>22.5</v>
      </c>
      <c r="J1006" s="156">
        <v>13214</v>
      </c>
      <c r="K1006" s="24">
        <v>580</v>
      </c>
      <c r="N1006" s="154" t="s">
        <v>91</v>
      </c>
      <c r="O1006" s="172">
        <f t="shared" si="58"/>
        <v>67.5</v>
      </c>
      <c r="P1006" s="173">
        <v>5.8</v>
      </c>
      <c r="Q1006" s="127">
        <v>32.5</v>
      </c>
    </row>
    <row r="1007" spans="2:17" ht="0.75" customHeight="1">
      <c r="B1007" s="130">
        <v>8</v>
      </c>
      <c r="C1007" s="154" t="s">
        <v>93</v>
      </c>
      <c r="D1007" s="129">
        <f t="shared" si="59"/>
        <v>6.4</v>
      </c>
      <c r="E1007" s="127">
        <v>54.5</v>
      </c>
      <c r="F1007" s="127">
        <v>51.5</v>
      </c>
      <c r="G1007" s="127">
        <v>57</v>
      </c>
      <c r="H1007" s="127">
        <v>20</v>
      </c>
      <c r="I1007" s="127">
        <v>26</v>
      </c>
      <c r="J1007" s="155">
        <v>3198</v>
      </c>
      <c r="K1007" s="23">
        <v>640</v>
      </c>
      <c r="N1007" s="154" t="s">
        <v>93</v>
      </c>
      <c r="O1007" s="172">
        <f t="shared" si="58"/>
        <v>45.5</v>
      </c>
      <c r="P1007" s="173">
        <v>6.4</v>
      </c>
      <c r="Q1007" s="127">
        <v>54.5</v>
      </c>
    </row>
    <row r="1008" spans="2:17" ht="0.75" customHeight="1">
      <c r="B1008" s="130">
        <v>8</v>
      </c>
      <c r="C1008" s="154" t="s">
        <v>95</v>
      </c>
      <c r="D1008" s="129">
        <f t="shared" si="59"/>
        <v>6.4</v>
      </c>
      <c r="E1008" s="127">
        <v>62.5</v>
      </c>
      <c r="F1008" s="127">
        <v>53</v>
      </c>
      <c r="G1008" s="127">
        <v>56</v>
      </c>
      <c r="H1008" s="127">
        <v>27</v>
      </c>
      <c r="I1008" s="127">
        <v>23</v>
      </c>
      <c r="J1008" s="155">
        <v>3602</v>
      </c>
      <c r="K1008" s="23">
        <v>640</v>
      </c>
      <c r="N1008" s="154" t="s">
        <v>95</v>
      </c>
      <c r="O1008" s="172">
        <f t="shared" si="58"/>
        <v>37.5</v>
      </c>
      <c r="P1008" s="173">
        <v>6.4</v>
      </c>
      <c r="Q1008" s="127">
        <v>62.5</v>
      </c>
    </row>
    <row r="1009" spans="2:17" ht="0.75" customHeight="1">
      <c r="B1009" s="130">
        <v>8</v>
      </c>
      <c r="C1009" s="154" t="s">
        <v>97</v>
      </c>
      <c r="D1009" s="129">
        <f t="shared" si="59"/>
        <v>7.5</v>
      </c>
      <c r="E1009" s="127">
        <v>59.5</v>
      </c>
      <c r="F1009" s="127">
        <v>52</v>
      </c>
      <c r="G1009" s="127">
        <v>51</v>
      </c>
      <c r="H1009" s="127">
        <v>28</v>
      </c>
      <c r="I1009" s="127">
        <v>25</v>
      </c>
      <c r="J1009" s="155">
        <v>1465</v>
      </c>
      <c r="K1009" s="23">
        <v>750</v>
      </c>
      <c r="N1009" s="154" t="s">
        <v>97</v>
      </c>
      <c r="O1009" s="172">
        <f t="shared" si="58"/>
        <v>40.5</v>
      </c>
      <c r="P1009" s="173">
        <v>7.5</v>
      </c>
      <c r="Q1009" s="127">
        <v>59.5</v>
      </c>
    </row>
    <row r="1010" spans="2:17" ht="0.75" customHeight="1">
      <c r="B1010" s="130">
        <v>8</v>
      </c>
      <c r="C1010" s="154" t="s">
        <v>98</v>
      </c>
      <c r="D1010" s="129">
        <f t="shared" si="59"/>
        <v>7.5</v>
      </c>
      <c r="E1010" s="127">
        <v>52.5</v>
      </c>
      <c r="F1010" s="127">
        <v>49</v>
      </c>
      <c r="G1010" s="127">
        <v>45</v>
      </c>
      <c r="H1010" s="127">
        <v>24</v>
      </c>
      <c r="I1010" s="127">
        <v>29</v>
      </c>
      <c r="J1010" s="155">
        <v>1860</v>
      </c>
      <c r="K1010" s="23">
        <v>750</v>
      </c>
      <c r="N1010" s="154" t="s">
        <v>98</v>
      </c>
      <c r="O1010" s="172">
        <f t="shared" si="58"/>
        <v>47.5</v>
      </c>
      <c r="P1010" s="173">
        <v>7.5</v>
      </c>
      <c r="Q1010" s="127">
        <v>52.5</v>
      </c>
    </row>
    <row r="1011" spans="2:17" ht="0.75" customHeight="1">
      <c r="B1011" s="130">
        <v>8</v>
      </c>
      <c r="C1011" s="154" t="s">
        <v>100</v>
      </c>
      <c r="D1011" s="129">
        <f t="shared" si="59"/>
        <v>7.8</v>
      </c>
      <c r="E1011" s="127">
        <v>61</v>
      </c>
      <c r="F1011" s="127">
        <v>50</v>
      </c>
      <c r="G1011" s="127">
        <v>41</v>
      </c>
      <c r="H1011" s="127">
        <v>23</v>
      </c>
      <c r="I1011" s="127">
        <v>36</v>
      </c>
      <c r="J1011" s="155">
        <v>2325</v>
      </c>
      <c r="K1011" s="23">
        <v>780</v>
      </c>
      <c r="N1011" s="154" t="s">
        <v>100</v>
      </c>
      <c r="O1011" s="172">
        <f t="shared" si="58"/>
        <v>39</v>
      </c>
      <c r="P1011" s="173">
        <v>7.8</v>
      </c>
      <c r="Q1011" s="127">
        <v>61</v>
      </c>
    </row>
    <row r="1012" spans="2:17" ht="0.75" customHeight="1">
      <c r="B1012" s="130">
        <v>8</v>
      </c>
      <c r="C1012" s="154" t="s">
        <v>102</v>
      </c>
      <c r="D1012" s="129">
        <f t="shared" si="59"/>
        <v>7.9</v>
      </c>
      <c r="E1012" s="127">
        <v>44</v>
      </c>
      <c r="F1012" s="127">
        <v>38.5</v>
      </c>
      <c r="G1012" s="127">
        <v>46</v>
      </c>
      <c r="H1012" s="127">
        <v>19</v>
      </c>
      <c r="I1012" s="127">
        <v>12</v>
      </c>
      <c r="J1012" s="155">
        <v>257</v>
      </c>
      <c r="K1012" s="23">
        <v>790</v>
      </c>
      <c r="N1012" s="154" t="s">
        <v>102</v>
      </c>
      <c r="O1012" s="172">
        <f t="shared" si="58"/>
        <v>56</v>
      </c>
      <c r="P1012" s="173">
        <v>7.9</v>
      </c>
      <c r="Q1012" s="127">
        <v>44</v>
      </c>
    </row>
    <row r="1013" spans="2:17" ht="0.75" customHeight="1">
      <c r="B1013" s="130">
        <v>8</v>
      </c>
      <c r="C1013" s="154" t="s">
        <v>104</v>
      </c>
      <c r="D1013" s="129">
        <f t="shared" si="59"/>
        <v>8.1</v>
      </c>
      <c r="E1013" s="127">
        <v>49</v>
      </c>
      <c r="F1013" s="127">
        <v>43</v>
      </c>
      <c r="G1013" s="127">
        <v>44</v>
      </c>
      <c r="H1013" s="127">
        <v>26</v>
      </c>
      <c r="I1013" s="127">
        <v>15.5</v>
      </c>
      <c r="J1013" s="155">
        <v>1469</v>
      </c>
      <c r="K1013" s="23">
        <v>810</v>
      </c>
      <c r="N1013" s="154" t="s">
        <v>104</v>
      </c>
      <c r="O1013" s="172">
        <f t="shared" si="58"/>
        <v>51</v>
      </c>
      <c r="P1013" s="173">
        <v>8.1</v>
      </c>
      <c r="Q1013" s="127">
        <v>49</v>
      </c>
    </row>
    <row r="1014" spans="2:17" ht="0.75" customHeight="1">
      <c r="B1014" s="130">
        <v>7</v>
      </c>
      <c r="C1014" s="154" t="s">
        <v>106</v>
      </c>
      <c r="D1014" s="129">
        <f t="shared" si="59"/>
        <v>9.1</v>
      </c>
      <c r="E1014" s="127">
        <v>49</v>
      </c>
      <c r="F1014" s="127">
        <v>33.5</v>
      </c>
      <c r="G1014" s="127">
        <v>28</v>
      </c>
      <c r="H1014" s="127">
        <v>12</v>
      </c>
      <c r="I1014" s="127">
        <v>26.5</v>
      </c>
      <c r="J1014" s="155">
        <v>2043</v>
      </c>
      <c r="K1014" s="23">
        <v>910</v>
      </c>
      <c r="N1014" s="154" t="s">
        <v>106</v>
      </c>
      <c r="O1014" s="172">
        <f t="shared" si="58"/>
        <v>51</v>
      </c>
      <c r="P1014" s="173">
        <v>9.1</v>
      </c>
      <c r="Q1014" s="127">
        <v>49</v>
      </c>
    </row>
    <row r="1015" spans="2:17" ht="0.75" customHeight="1">
      <c r="B1015" s="130">
        <v>8</v>
      </c>
      <c r="C1015" s="154" t="s">
        <v>108</v>
      </c>
      <c r="D1015" s="129">
        <f t="shared" si="59"/>
        <v>9.3</v>
      </c>
      <c r="E1015" s="127">
        <v>64.5</v>
      </c>
      <c r="F1015" s="127">
        <v>61</v>
      </c>
      <c r="G1015" s="127">
        <v>53</v>
      </c>
      <c r="H1015" s="127">
        <v>33</v>
      </c>
      <c r="I1015" s="127">
        <v>35.5</v>
      </c>
      <c r="J1015" s="155">
        <v>384</v>
      </c>
      <c r="K1015" s="23">
        <v>930</v>
      </c>
      <c r="N1015" s="154" t="s">
        <v>108</v>
      </c>
      <c r="O1015" s="172">
        <f t="shared" si="58"/>
        <v>35.5</v>
      </c>
      <c r="P1015" s="173">
        <v>9.3</v>
      </c>
      <c r="Q1015" s="127">
        <v>64.5</v>
      </c>
    </row>
    <row r="1016" spans="2:17" ht="0.75" customHeight="1">
      <c r="B1016" s="130">
        <v>8</v>
      </c>
      <c r="C1016" s="154" t="s">
        <v>110</v>
      </c>
      <c r="D1016" s="129">
        <f t="shared" si="59"/>
        <v>9.3</v>
      </c>
      <c r="E1016" s="127">
        <v>56</v>
      </c>
      <c r="F1016" s="127">
        <v>45</v>
      </c>
      <c r="G1016" s="127">
        <v>45</v>
      </c>
      <c r="H1016" s="127">
        <v>19</v>
      </c>
      <c r="I1016" s="127">
        <v>25.5</v>
      </c>
      <c r="J1016" s="155">
        <v>4073</v>
      </c>
      <c r="K1016" s="23">
        <v>930</v>
      </c>
      <c r="N1016" s="154" t="s">
        <v>110</v>
      </c>
      <c r="O1016" s="172">
        <f t="shared" si="58"/>
        <v>44</v>
      </c>
      <c r="P1016" s="173">
        <v>9.3</v>
      </c>
      <c r="Q1016" s="127">
        <v>56</v>
      </c>
    </row>
    <row r="1017" spans="2:17" ht="0.75" customHeight="1">
      <c r="B1017" s="130">
        <v>2</v>
      </c>
      <c r="C1017" s="154" t="s">
        <v>112</v>
      </c>
      <c r="D1017" s="129">
        <f t="shared" si="59"/>
        <v>11.2</v>
      </c>
      <c r="E1017" s="127">
        <v>53.5</v>
      </c>
      <c r="F1017" s="127">
        <v>46.5</v>
      </c>
      <c r="G1017" s="127">
        <v>45</v>
      </c>
      <c r="H1017" s="127">
        <v>24</v>
      </c>
      <c r="I1017" s="127">
        <v>23.5</v>
      </c>
      <c r="J1017" s="156">
        <v>18138</v>
      </c>
      <c r="K1017" s="24">
        <v>1120</v>
      </c>
      <c r="N1017" s="154" t="s">
        <v>112</v>
      </c>
      <c r="O1017" s="172">
        <f t="shared" si="58"/>
        <v>46.5</v>
      </c>
      <c r="P1017" s="173">
        <v>11.2</v>
      </c>
      <c r="Q1017" s="127">
        <v>53.5</v>
      </c>
    </row>
    <row r="1018" spans="2:17" ht="0.75" customHeight="1">
      <c r="B1018" s="130">
        <v>8</v>
      </c>
      <c r="C1018" s="154" t="s">
        <v>114</v>
      </c>
      <c r="D1018" s="129">
        <f t="shared" si="59"/>
        <v>11.3</v>
      </c>
      <c r="E1018" s="127">
        <v>58</v>
      </c>
      <c r="F1018" s="127">
        <v>51</v>
      </c>
      <c r="G1018" s="127">
        <v>41</v>
      </c>
      <c r="H1018" s="127">
        <v>26</v>
      </c>
      <c r="I1018" s="127">
        <v>35</v>
      </c>
      <c r="J1018" s="155">
        <v>981</v>
      </c>
      <c r="K1018" s="23">
        <v>1130</v>
      </c>
      <c r="N1018" s="154" t="s">
        <v>114</v>
      </c>
      <c r="O1018" s="172">
        <f t="shared" si="58"/>
        <v>42</v>
      </c>
      <c r="P1018" s="173">
        <v>11.3</v>
      </c>
      <c r="Q1018" s="127">
        <v>58</v>
      </c>
    </row>
    <row r="1019" spans="2:17" ht="0.75" customHeight="1">
      <c r="B1019" s="130">
        <v>5</v>
      </c>
      <c r="C1019" s="154" t="s">
        <v>116</v>
      </c>
      <c r="D1019" s="129">
        <f aca="true" t="shared" si="60" ref="D1019:D1034">K1019/100</f>
        <v>12</v>
      </c>
      <c r="E1019" s="127">
        <v>70.5</v>
      </c>
      <c r="F1019" s="127">
        <v>44</v>
      </c>
      <c r="G1019" s="127">
        <v>50</v>
      </c>
      <c r="H1019" s="127">
        <v>18</v>
      </c>
      <c r="I1019" s="127">
        <v>20</v>
      </c>
      <c r="J1019" s="155">
        <v>20351</v>
      </c>
      <c r="K1019" s="24">
        <v>1200</v>
      </c>
      <c r="N1019" s="154" t="s">
        <v>116</v>
      </c>
      <c r="O1019" s="172">
        <f t="shared" si="58"/>
        <v>29.5</v>
      </c>
      <c r="P1019" s="173">
        <v>12</v>
      </c>
      <c r="Q1019" s="127">
        <v>70.5</v>
      </c>
    </row>
    <row r="1020" spans="2:17" ht="0.75" customHeight="1">
      <c r="B1020" s="130">
        <v>8</v>
      </c>
      <c r="C1020" s="154" t="s">
        <v>118</v>
      </c>
      <c r="D1020" s="129">
        <f t="shared" si="60"/>
        <v>12.2</v>
      </c>
      <c r="E1020" s="127">
        <v>50.5</v>
      </c>
      <c r="F1020" s="127">
        <v>56.5</v>
      </c>
      <c r="G1020" s="127">
        <v>49</v>
      </c>
      <c r="H1020" s="127">
        <v>29</v>
      </c>
      <c r="I1020" s="127">
        <v>35</v>
      </c>
      <c r="J1020" s="155">
        <v>40477</v>
      </c>
      <c r="K1020" s="23">
        <v>1220</v>
      </c>
      <c r="N1020" s="154" t="s">
        <v>118</v>
      </c>
      <c r="O1020" s="172">
        <f t="shared" si="58"/>
        <v>49.5</v>
      </c>
      <c r="P1020" s="173">
        <v>12.2</v>
      </c>
      <c r="Q1020" s="127">
        <v>50.5</v>
      </c>
    </row>
    <row r="1021" spans="2:17" ht="0.75" customHeight="1">
      <c r="B1021" s="130">
        <v>3</v>
      </c>
      <c r="C1021" s="154" t="s">
        <v>120</v>
      </c>
      <c r="D1021" s="129">
        <f t="shared" si="60"/>
        <v>12.4</v>
      </c>
      <c r="E1021" s="127">
        <v>64</v>
      </c>
      <c r="F1021" s="127">
        <v>42</v>
      </c>
      <c r="G1021" s="127">
        <v>49</v>
      </c>
      <c r="H1021" s="127">
        <v>23</v>
      </c>
      <c r="I1021" s="127">
        <v>12</v>
      </c>
      <c r="J1021" s="155">
        <v>4790</v>
      </c>
      <c r="K1021" s="24">
        <v>1240</v>
      </c>
      <c r="N1021" s="154" t="s">
        <v>120</v>
      </c>
      <c r="O1021" s="172">
        <f t="shared" si="58"/>
        <v>36</v>
      </c>
      <c r="P1021" s="173">
        <v>12.4</v>
      </c>
      <c r="Q1021" s="127">
        <v>64</v>
      </c>
    </row>
    <row r="1022" spans="2:17" ht="0.75" customHeight="1">
      <c r="B1022" s="130">
        <v>8</v>
      </c>
      <c r="C1022" s="154" t="s">
        <v>122</v>
      </c>
      <c r="D1022" s="129">
        <f t="shared" si="60"/>
        <v>12.8</v>
      </c>
      <c r="E1022" s="127">
        <v>53</v>
      </c>
      <c r="F1022" s="127">
        <v>48.5</v>
      </c>
      <c r="G1022" s="127">
        <v>48</v>
      </c>
      <c r="H1022" s="127">
        <v>21</v>
      </c>
      <c r="I1022" s="127">
        <v>28</v>
      </c>
      <c r="J1022" s="155">
        <v>3686</v>
      </c>
      <c r="K1022" s="24">
        <v>1280</v>
      </c>
      <c r="N1022" s="154" t="s">
        <v>122</v>
      </c>
      <c r="O1022" s="172">
        <f t="shared" si="58"/>
        <v>47</v>
      </c>
      <c r="P1022" s="173">
        <v>12.8</v>
      </c>
      <c r="Q1022" s="127">
        <v>53</v>
      </c>
    </row>
    <row r="1023" spans="2:17" ht="0.75" customHeight="1">
      <c r="B1023" s="130">
        <v>8</v>
      </c>
      <c r="C1023" s="154" t="s">
        <v>124</v>
      </c>
      <c r="D1023" s="129">
        <f t="shared" si="60"/>
        <v>13.1</v>
      </c>
      <c r="E1023" s="127">
        <v>48.5</v>
      </c>
      <c r="F1023" s="127">
        <v>52.5</v>
      </c>
      <c r="G1023" s="127">
        <v>45</v>
      </c>
      <c r="H1023" s="127">
        <v>19</v>
      </c>
      <c r="I1023" s="127">
        <v>41</v>
      </c>
      <c r="J1023" s="155">
        <v>3722</v>
      </c>
      <c r="K1023" s="23">
        <v>1310</v>
      </c>
      <c r="N1023" s="154" t="s">
        <v>124</v>
      </c>
      <c r="O1023" s="172">
        <f t="shared" si="58"/>
        <v>51.5</v>
      </c>
      <c r="P1023" s="173">
        <v>13.1</v>
      </c>
      <c r="Q1023" s="127">
        <v>48.5</v>
      </c>
    </row>
    <row r="1024" spans="2:17" ht="0.75" customHeight="1">
      <c r="B1024" s="130">
        <v>4</v>
      </c>
      <c r="C1024" s="154" t="s">
        <v>126</v>
      </c>
      <c r="D1024" s="129">
        <f t="shared" si="60"/>
        <v>13.8</v>
      </c>
      <c r="E1024" s="127">
        <v>65</v>
      </c>
      <c r="F1024" s="127">
        <v>40</v>
      </c>
      <c r="G1024" s="127">
        <v>33</v>
      </c>
      <c r="H1024" s="127">
        <v>18</v>
      </c>
      <c r="I1024" s="127">
        <v>29</v>
      </c>
      <c r="J1024" s="155">
        <v>29110</v>
      </c>
      <c r="K1024" s="23">
        <v>1380</v>
      </c>
      <c r="N1024" s="154" t="s">
        <v>126</v>
      </c>
      <c r="O1024" s="172">
        <f t="shared" si="58"/>
        <v>35</v>
      </c>
      <c r="P1024" s="173">
        <v>13.8</v>
      </c>
      <c r="Q1024" s="127">
        <v>65</v>
      </c>
    </row>
    <row r="1025" spans="2:17" ht="0.75" customHeight="1">
      <c r="B1025" s="130">
        <v>8</v>
      </c>
      <c r="C1025" s="154" t="s">
        <v>128</v>
      </c>
      <c r="D1025" s="129">
        <f t="shared" si="60"/>
        <v>13.8</v>
      </c>
      <c r="E1025" s="127">
        <v>67.5</v>
      </c>
      <c r="F1025" s="127">
        <v>50</v>
      </c>
      <c r="G1025" s="127">
        <v>48</v>
      </c>
      <c r="H1025" s="127">
        <v>26</v>
      </c>
      <c r="I1025" s="127">
        <v>26</v>
      </c>
      <c r="J1025" s="155">
        <v>9095</v>
      </c>
      <c r="K1025" s="23">
        <v>1380</v>
      </c>
      <c r="N1025" s="154" t="s">
        <v>128</v>
      </c>
      <c r="O1025" s="172">
        <f t="shared" si="58"/>
        <v>32.5</v>
      </c>
      <c r="P1025" s="173">
        <v>13.8</v>
      </c>
      <c r="Q1025" s="127">
        <v>67.5</v>
      </c>
    </row>
    <row r="1026" spans="2:17" ht="0.75" customHeight="1">
      <c r="B1026" s="130">
        <v>4</v>
      </c>
      <c r="C1026" s="154" t="s">
        <v>130</v>
      </c>
      <c r="D1026" s="129">
        <f t="shared" si="60"/>
        <v>14</v>
      </c>
      <c r="E1026" s="127">
        <v>69</v>
      </c>
      <c r="F1026" s="127">
        <v>43</v>
      </c>
      <c r="G1026" s="127">
        <v>34</v>
      </c>
      <c r="H1026" s="127">
        <v>25</v>
      </c>
      <c r="I1026" s="127">
        <v>27</v>
      </c>
      <c r="J1026" s="155">
        <v>324082</v>
      </c>
      <c r="K1026" s="23">
        <v>1400</v>
      </c>
      <c r="N1026" s="154" t="s">
        <v>130</v>
      </c>
      <c r="O1026" s="172">
        <f t="shared" si="58"/>
        <v>31</v>
      </c>
      <c r="P1026" s="173">
        <v>14</v>
      </c>
      <c r="Q1026" s="127">
        <v>69</v>
      </c>
    </row>
    <row r="1027" spans="2:17" ht="0.75" customHeight="1">
      <c r="B1027" s="130">
        <v>8</v>
      </c>
      <c r="C1027" s="154" t="s">
        <v>158</v>
      </c>
      <c r="D1027" s="129">
        <f t="shared" si="60"/>
        <v>14.7</v>
      </c>
      <c r="E1027" s="127">
        <v>58.5</v>
      </c>
      <c r="F1027" s="127">
        <v>31</v>
      </c>
      <c r="G1027" s="127">
        <v>36</v>
      </c>
      <c r="H1027" s="127">
        <v>21</v>
      </c>
      <c r="I1027" s="127">
        <v>5</v>
      </c>
      <c r="J1027" s="155">
        <v>5655</v>
      </c>
      <c r="K1027" s="23">
        <v>1470</v>
      </c>
      <c r="N1027" s="154" t="s">
        <v>158</v>
      </c>
      <c r="O1027" s="172">
        <f t="shared" si="58"/>
        <v>41.5</v>
      </c>
      <c r="P1027" s="173">
        <v>14.7</v>
      </c>
      <c r="Q1027" s="127">
        <v>58.5</v>
      </c>
    </row>
    <row r="1028" spans="2:17" ht="0.75" customHeight="1">
      <c r="B1028" s="130">
        <v>7</v>
      </c>
      <c r="C1028" s="154" t="s">
        <v>160</v>
      </c>
      <c r="D1028" s="129">
        <f t="shared" si="60"/>
        <v>15</v>
      </c>
      <c r="E1028" s="127">
        <v>62</v>
      </c>
      <c r="F1028" s="127">
        <v>41</v>
      </c>
      <c r="G1028" s="127">
        <v>54</v>
      </c>
      <c r="H1028" s="127">
        <v>16</v>
      </c>
      <c r="I1028" s="127">
        <v>12</v>
      </c>
      <c r="J1028" s="156">
        <v>1800</v>
      </c>
      <c r="K1028" s="24">
        <v>1500</v>
      </c>
      <c r="N1028" s="154" t="s">
        <v>160</v>
      </c>
      <c r="O1028" s="172">
        <f t="shared" si="58"/>
        <v>38</v>
      </c>
      <c r="P1028" s="173">
        <v>15</v>
      </c>
      <c r="Q1028" s="127">
        <v>62</v>
      </c>
    </row>
    <row r="1029" spans="2:17" ht="0.75" customHeight="1">
      <c r="B1029" s="130">
        <v>8</v>
      </c>
      <c r="C1029" s="154" t="s">
        <v>162</v>
      </c>
      <c r="D1029" s="129">
        <f t="shared" si="60"/>
        <v>15</v>
      </c>
      <c r="E1029" s="127">
        <v>64.5</v>
      </c>
      <c r="F1029" s="127">
        <v>64.5</v>
      </c>
      <c r="G1029" s="127">
        <v>57</v>
      </c>
      <c r="H1029" s="127">
        <v>33</v>
      </c>
      <c r="I1029" s="127">
        <v>39</v>
      </c>
      <c r="J1029" s="155">
        <v>4691</v>
      </c>
      <c r="K1029" s="24">
        <v>1500</v>
      </c>
      <c r="N1029" s="154" t="s">
        <v>162</v>
      </c>
      <c r="O1029" s="172">
        <f t="shared" si="58"/>
        <v>35.5</v>
      </c>
      <c r="P1029" s="173">
        <v>15</v>
      </c>
      <c r="Q1029" s="127">
        <v>64.5</v>
      </c>
    </row>
    <row r="1030" spans="2:17" ht="0.75" customHeight="1">
      <c r="B1030" s="130">
        <v>8</v>
      </c>
      <c r="C1030" s="154" t="s">
        <v>1</v>
      </c>
      <c r="D1030" s="129">
        <f t="shared" si="60"/>
        <v>15.8</v>
      </c>
      <c r="E1030" s="127">
        <v>64</v>
      </c>
      <c r="F1030" s="127">
        <v>59</v>
      </c>
      <c r="G1030" s="127">
        <v>66</v>
      </c>
      <c r="H1030" s="127">
        <v>29</v>
      </c>
      <c r="I1030" s="127">
        <v>23</v>
      </c>
      <c r="J1030" s="155">
        <v>10069</v>
      </c>
      <c r="K1030" s="23">
        <v>1580</v>
      </c>
      <c r="N1030" s="154" t="s">
        <v>1</v>
      </c>
      <c r="O1030" s="172">
        <f t="shared" si="58"/>
        <v>36</v>
      </c>
      <c r="P1030" s="173">
        <v>15.8</v>
      </c>
      <c r="Q1030" s="127">
        <v>64</v>
      </c>
    </row>
    <row r="1031" spans="2:17" ht="0.75" customHeight="1">
      <c r="B1031" s="130">
        <v>2</v>
      </c>
      <c r="C1031" s="154" t="s">
        <v>3</v>
      </c>
      <c r="D1031" s="129">
        <f t="shared" si="60"/>
        <v>16.21</v>
      </c>
      <c r="E1031" s="127">
        <v>64.5</v>
      </c>
      <c r="F1031" s="127">
        <v>52</v>
      </c>
      <c r="G1031" s="127">
        <v>55</v>
      </c>
      <c r="H1031" s="127">
        <v>33</v>
      </c>
      <c r="I1031" s="127">
        <v>16</v>
      </c>
      <c r="J1031" s="155">
        <v>2192</v>
      </c>
      <c r="K1031" s="24">
        <v>1621</v>
      </c>
      <c r="N1031" s="154" t="s">
        <v>3</v>
      </c>
      <c r="O1031" s="172">
        <f t="shared" si="58"/>
        <v>35.5</v>
      </c>
      <c r="P1031" s="173">
        <v>16.21</v>
      </c>
      <c r="Q1031" s="127">
        <v>64.5</v>
      </c>
    </row>
    <row r="1032" spans="2:17" ht="0.75" customHeight="1">
      <c r="B1032" s="130">
        <v>8</v>
      </c>
      <c r="C1032" s="154" t="s">
        <v>295</v>
      </c>
      <c r="D1032" s="129">
        <f t="shared" si="60"/>
        <v>17.8</v>
      </c>
      <c r="E1032" s="127">
        <v>61.5</v>
      </c>
      <c r="F1032" s="127">
        <v>58</v>
      </c>
      <c r="G1032" s="127">
        <v>53</v>
      </c>
      <c r="H1032" s="127">
        <v>29</v>
      </c>
      <c r="I1032" s="127">
        <v>33.5</v>
      </c>
      <c r="J1032" s="155">
        <v>4867</v>
      </c>
      <c r="K1032" s="23">
        <v>1780</v>
      </c>
      <c r="N1032" s="154" t="s">
        <v>295</v>
      </c>
      <c r="O1032" s="172">
        <f t="shared" si="58"/>
        <v>38.5</v>
      </c>
      <c r="P1032" s="173">
        <v>17.8</v>
      </c>
      <c r="Q1032" s="127">
        <v>61.5</v>
      </c>
    </row>
    <row r="1033" spans="2:17" ht="0.75" customHeight="1">
      <c r="B1033" s="130">
        <v>7</v>
      </c>
      <c r="C1033" s="154" t="s">
        <v>297</v>
      </c>
      <c r="D1033" s="129">
        <f t="shared" si="60"/>
        <v>19</v>
      </c>
      <c r="E1033" s="127">
        <v>55.5</v>
      </c>
      <c r="F1033" s="127">
        <v>52.5</v>
      </c>
      <c r="G1033" s="127">
        <v>49</v>
      </c>
      <c r="H1033" s="127">
        <v>28</v>
      </c>
      <c r="I1033" s="127">
        <v>28</v>
      </c>
      <c r="J1033" s="155">
        <v>3937</v>
      </c>
      <c r="K1033" s="23">
        <v>1900</v>
      </c>
      <c r="N1033" s="154" t="s">
        <v>297</v>
      </c>
      <c r="O1033" s="172">
        <f t="shared" si="58"/>
        <v>44.5</v>
      </c>
      <c r="P1033" s="173">
        <v>19</v>
      </c>
      <c r="Q1033" s="127">
        <v>55.5</v>
      </c>
    </row>
    <row r="1034" spans="2:17" ht="0.75" customHeight="1">
      <c r="B1034" s="130">
        <v>5</v>
      </c>
      <c r="C1034" s="154" t="s">
        <v>299</v>
      </c>
      <c r="D1034" s="129">
        <f t="shared" si="60"/>
        <v>19.5</v>
      </c>
      <c r="E1034" s="127">
        <v>68</v>
      </c>
      <c r="F1034" s="127">
        <v>64.5</v>
      </c>
      <c r="G1034" s="127">
        <v>65</v>
      </c>
      <c r="H1034" s="127">
        <v>36</v>
      </c>
      <c r="I1034" s="127">
        <v>28</v>
      </c>
      <c r="J1034" s="155">
        <v>861</v>
      </c>
      <c r="K1034" s="23">
        <v>1950</v>
      </c>
      <c r="N1034" s="154" t="s">
        <v>299</v>
      </c>
      <c r="O1034" s="172">
        <f aca="true" t="shared" si="61" ref="O1034:O1065">100-Q1034</f>
        <v>32</v>
      </c>
      <c r="P1034" s="173">
        <v>19.5</v>
      </c>
      <c r="Q1034" s="127">
        <v>68</v>
      </c>
    </row>
    <row r="1035" spans="2:17" ht="0.75" customHeight="1">
      <c r="B1035" s="130">
        <v>8</v>
      </c>
      <c r="C1035" s="154" t="s">
        <v>301</v>
      </c>
      <c r="D1035" s="129">
        <f aca="true" t="shared" si="62" ref="D1035:D1050">K1035/100</f>
        <v>19.9</v>
      </c>
      <c r="E1035" s="127">
        <v>62</v>
      </c>
      <c r="F1035" s="127">
        <v>55</v>
      </c>
      <c r="G1035" s="127">
        <v>53</v>
      </c>
      <c r="H1035" s="127">
        <v>30</v>
      </c>
      <c r="I1035" s="127">
        <v>27</v>
      </c>
      <c r="J1035" s="155">
        <v>6315</v>
      </c>
      <c r="K1035" s="23">
        <v>1990</v>
      </c>
      <c r="N1035" s="154" t="s">
        <v>301</v>
      </c>
      <c r="O1035" s="172">
        <f t="shared" si="61"/>
        <v>38</v>
      </c>
      <c r="P1035" s="173">
        <v>19.9</v>
      </c>
      <c r="Q1035" s="127">
        <v>62</v>
      </c>
    </row>
    <row r="1036" spans="2:17" ht="0.75" customHeight="1">
      <c r="B1036" s="130">
        <v>7</v>
      </c>
      <c r="C1036" s="154" t="s">
        <v>303</v>
      </c>
      <c r="D1036" s="129">
        <f t="shared" si="62"/>
        <v>20</v>
      </c>
      <c r="E1036" s="127">
        <v>56.5</v>
      </c>
      <c r="F1036" s="127">
        <v>44</v>
      </c>
      <c r="G1036" s="127">
        <v>44</v>
      </c>
      <c r="H1036" s="127">
        <v>27</v>
      </c>
      <c r="I1036" s="127">
        <v>17</v>
      </c>
      <c r="J1036" s="155">
        <v>1911</v>
      </c>
      <c r="K1036" s="23">
        <v>2000</v>
      </c>
      <c r="N1036" s="154" t="s">
        <v>303</v>
      </c>
      <c r="O1036" s="172">
        <f t="shared" si="61"/>
        <v>43.5</v>
      </c>
      <c r="P1036" s="173">
        <v>20</v>
      </c>
      <c r="Q1036" s="127">
        <v>56.5</v>
      </c>
    </row>
    <row r="1037" spans="2:17" ht="0.75" customHeight="1">
      <c r="B1037" s="130">
        <v>8</v>
      </c>
      <c r="C1037" s="154" t="s">
        <v>305</v>
      </c>
      <c r="D1037" s="129">
        <f t="shared" si="62"/>
        <v>20.3</v>
      </c>
      <c r="E1037" s="127">
        <v>56</v>
      </c>
      <c r="F1037" s="127">
        <v>50</v>
      </c>
      <c r="G1037" s="127">
        <v>51</v>
      </c>
      <c r="H1037" s="127">
        <v>25</v>
      </c>
      <c r="I1037" s="127">
        <v>23.5</v>
      </c>
      <c r="J1037" s="155">
        <v>6522</v>
      </c>
      <c r="K1037" s="23">
        <v>2030</v>
      </c>
      <c r="N1037" s="154" t="s">
        <v>305</v>
      </c>
      <c r="O1037" s="172">
        <f t="shared" si="61"/>
        <v>44</v>
      </c>
      <c r="P1037" s="173">
        <v>20.3</v>
      </c>
      <c r="Q1037" s="127">
        <v>56</v>
      </c>
    </row>
    <row r="1038" spans="2:17" ht="0.75" customHeight="1">
      <c r="B1038" s="130">
        <v>8</v>
      </c>
      <c r="C1038" s="154" t="s">
        <v>307</v>
      </c>
      <c r="D1038" s="129">
        <f t="shared" si="62"/>
        <v>20.5</v>
      </c>
      <c r="E1038" s="127">
        <v>60.5</v>
      </c>
      <c r="F1038" s="127">
        <v>53</v>
      </c>
      <c r="G1038" s="127">
        <v>52</v>
      </c>
      <c r="H1038" s="127">
        <v>20</v>
      </c>
      <c r="I1038" s="127">
        <v>33.5</v>
      </c>
      <c r="J1038" s="155">
        <v>2163</v>
      </c>
      <c r="K1038" s="23">
        <v>2050</v>
      </c>
      <c r="N1038" s="154" t="s">
        <v>307</v>
      </c>
      <c r="O1038" s="172">
        <f t="shared" si="61"/>
        <v>39.5</v>
      </c>
      <c r="P1038" s="173">
        <v>20.5</v>
      </c>
      <c r="Q1038" s="127">
        <v>60.5</v>
      </c>
    </row>
    <row r="1039" spans="2:17" ht="0.75" customHeight="1">
      <c r="B1039" s="130">
        <v>8</v>
      </c>
      <c r="C1039" s="154" t="s">
        <v>309</v>
      </c>
      <c r="D1039" s="129">
        <f t="shared" si="62"/>
        <v>21.1</v>
      </c>
      <c r="E1039" s="127">
        <v>57</v>
      </c>
      <c r="F1039" s="127">
        <v>54</v>
      </c>
      <c r="G1039" s="127">
        <v>47</v>
      </c>
      <c r="H1039" s="127">
        <v>27</v>
      </c>
      <c r="I1039" s="127">
        <v>34</v>
      </c>
      <c r="J1039" s="155">
        <v>7931</v>
      </c>
      <c r="K1039" s="23">
        <v>2110</v>
      </c>
      <c r="N1039" s="154" t="s">
        <v>309</v>
      </c>
      <c r="O1039" s="172">
        <f t="shared" si="61"/>
        <v>43</v>
      </c>
      <c r="P1039" s="173">
        <v>21.1</v>
      </c>
      <c r="Q1039" s="127">
        <v>57</v>
      </c>
    </row>
    <row r="1040" spans="2:17" ht="0.75" customHeight="1">
      <c r="B1040" s="130">
        <v>4</v>
      </c>
      <c r="C1040" s="154" t="s">
        <v>311</v>
      </c>
      <c r="D1040" s="129">
        <f t="shared" si="62"/>
        <v>22.3</v>
      </c>
      <c r="E1040" s="127">
        <v>62</v>
      </c>
      <c r="F1040" s="127">
        <v>44</v>
      </c>
      <c r="G1040" s="127">
        <v>34</v>
      </c>
      <c r="H1040" s="127">
        <v>22</v>
      </c>
      <c r="I1040" s="127">
        <v>32</v>
      </c>
      <c r="J1040" s="155">
        <v>60649</v>
      </c>
      <c r="K1040" s="23">
        <v>2230</v>
      </c>
      <c r="N1040" s="154" t="s">
        <v>311</v>
      </c>
      <c r="O1040" s="172">
        <f t="shared" si="61"/>
        <v>38</v>
      </c>
      <c r="P1040" s="173">
        <v>22.3</v>
      </c>
      <c r="Q1040" s="127">
        <v>62</v>
      </c>
    </row>
    <row r="1041" spans="2:17" ht="0.75" customHeight="1">
      <c r="B1041" s="130">
        <v>5</v>
      </c>
      <c r="C1041" s="154" t="s">
        <v>313</v>
      </c>
      <c r="D1041" s="129">
        <f t="shared" si="62"/>
        <v>24.2</v>
      </c>
      <c r="E1041" s="127">
        <v>68.5</v>
      </c>
      <c r="F1041" s="127">
        <v>54</v>
      </c>
      <c r="G1041" s="127">
        <v>54</v>
      </c>
      <c r="H1041" s="127">
        <v>26</v>
      </c>
      <c r="I1041" s="127">
        <v>28</v>
      </c>
      <c r="J1041" s="155">
        <v>4901</v>
      </c>
      <c r="K1041" s="23">
        <v>2420</v>
      </c>
      <c r="N1041" s="154" t="s">
        <v>313</v>
      </c>
      <c r="O1041" s="172">
        <f t="shared" si="61"/>
        <v>31.5</v>
      </c>
      <c r="P1041" s="173">
        <v>24.2</v>
      </c>
      <c r="Q1041" s="127">
        <v>68.5</v>
      </c>
    </row>
    <row r="1042" spans="2:17" ht="0.75" customHeight="1">
      <c r="B1042" s="130">
        <v>7</v>
      </c>
      <c r="C1042" s="154" t="s">
        <v>315</v>
      </c>
      <c r="D1042" s="129">
        <f t="shared" si="62"/>
        <v>25.4</v>
      </c>
      <c r="E1042" s="127">
        <v>65.5</v>
      </c>
      <c r="F1042" s="127">
        <v>59</v>
      </c>
      <c r="G1042" s="127">
        <v>52</v>
      </c>
      <c r="H1042" s="127">
        <v>34</v>
      </c>
      <c r="I1042" s="127">
        <v>32</v>
      </c>
      <c r="J1042" s="155">
        <v>6131</v>
      </c>
      <c r="K1042" s="23">
        <v>2540</v>
      </c>
      <c r="N1042" s="154" t="s">
        <v>315</v>
      </c>
      <c r="O1042" s="172">
        <f t="shared" si="61"/>
        <v>34.5</v>
      </c>
      <c r="P1042" s="173">
        <v>25.4</v>
      </c>
      <c r="Q1042" s="127">
        <v>65.5</v>
      </c>
    </row>
    <row r="1043" spans="2:17" ht="0.75" customHeight="1">
      <c r="B1043" s="130">
        <v>7</v>
      </c>
      <c r="C1043" s="154" t="s">
        <v>317</v>
      </c>
      <c r="D1043" s="129">
        <f t="shared" si="62"/>
        <v>26.1</v>
      </c>
      <c r="E1043" s="127">
        <v>68.5</v>
      </c>
      <c r="F1043" s="127">
        <v>43.5</v>
      </c>
      <c r="G1043" s="127">
        <v>37</v>
      </c>
      <c r="H1043" s="127">
        <v>18</v>
      </c>
      <c r="I1043" s="127">
        <v>32</v>
      </c>
      <c r="J1043" s="155">
        <v>9471</v>
      </c>
      <c r="K1043" s="23">
        <v>2610</v>
      </c>
      <c r="N1043" s="154" t="s">
        <v>317</v>
      </c>
      <c r="O1043" s="172">
        <f t="shared" si="61"/>
        <v>31.5</v>
      </c>
      <c r="P1043" s="173">
        <v>26.1</v>
      </c>
      <c r="Q1043" s="127">
        <v>68.5</v>
      </c>
    </row>
    <row r="1044" spans="2:17" ht="0.75" customHeight="1">
      <c r="B1044" s="130">
        <v>5</v>
      </c>
      <c r="C1044" s="154" t="s">
        <v>319</v>
      </c>
      <c r="D1044" s="129">
        <f t="shared" si="62"/>
        <v>28.5</v>
      </c>
      <c r="E1044" s="127">
        <v>71.5</v>
      </c>
      <c r="F1044" s="127">
        <v>46.5</v>
      </c>
      <c r="G1044" s="127">
        <v>41</v>
      </c>
      <c r="H1044" s="127">
        <v>22</v>
      </c>
      <c r="I1044" s="127">
        <v>29.5</v>
      </c>
      <c r="J1044" s="155">
        <v>74180</v>
      </c>
      <c r="K1044" s="23">
        <v>2850</v>
      </c>
      <c r="N1044" s="154" t="s">
        <v>319</v>
      </c>
      <c r="O1044" s="172">
        <f t="shared" si="61"/>
        <v>28.5</v>
      </c>
      <c r="P1044" s="173">
        <v>28.5</v>
      </c>
      <c r="Q1044" s="127">
        <v>71.5</v>
      </c>
    </row>
    <row r="1045" spans="2:17" ht="0.75" customHeight="1">
      <c r="B1045" s="130">
        <v>5</v>
      </c>
      <c r="C1045" s="154" t="s">
        <v>321</v>
      </c>
      <c r="D1045" s="129">
        <f t="shared" si="62"/>
        <v>29.2</v>
      </c>
      <c r="E1045" s="127">
        <v>74.5</v>
      </c>
      <c r="F1045" s="127">
        <v>60</v>
      </c>
      <c r="G1045" s="127">
        <v>58</v>
      </c>
      <c r="H1045" s="127">
        <v>24</v>
      </c>
      <c r="I1045" s="127">
        <v>38</v>
      </c>
      <c r="J1045" s="155">
        <v>697647</v>
      </c>
      <c r="K1045" s="23">
        <v>2920</v>
      </c>
      <c r="N1045" s="154" t="s">
        <v>321</v>
      </c>
      <c r="O1045" s="172">
        <f t="shared" si="61"/>
        <v>25.5</v>
      </c>
      <c r="P1045" s="173">
        <v>29.2</v>
      </c>
      <c r="Q1045" s="127">
        <v>74.5</v>
      </c>
    </row>
    <row r="1046" spans="2:17" ht="0.75" customHeight="1">
      <c r="B1046" s="130">
        <v>4</v>
      </c>
      <c r="C1046" s="154" t="s">
        <v>323</v>
      </c>
      <c r="D1046" s="129">
        <f t="shared" si="62"/>
        <v>32.5</v>
      </c>
      <c r="E1046" s="127">
        <v>62.5</v>
      </c>
      <c r="F1046" s="127">
        <v>47.5</v>
      </c>
      <c r="G1046" s="127">
        <v>36</v>
      </c>
      <c r="H1046" s="127">
        <v>26</v>
      </c>
      <c r="I1046" s="127">
        <v>32.5</v>
      </c>
      <c r="J1046" s="155">
        <v>12915</v>
      </c>
      <c r="K1046" s="23">
        <v>3250</v>
      </c>
      <c r="N1046" s="154" t="s">
        <v>323</v>
      </c>
      <c r="O1046" s="172">
        <f t="shared" si="61"/>
        <v>37.5</v>
      </c>
      <c r="P1046" s="173">
        <v>32.5</v>
      </c>
      <c r="Q1046" s="127">
        <v>62.5</v>
      </c>
    </row>
    <row r="1047" spans="2:17" ht="0.75" customHeight="1">
      <c r="B1047" s="130">
        <v>3</v>
      </c>
      <c r="C1047" s="154" t="s">
        <v>324</v>
      </c>
      <c r="D1047" s="129">
        <f t="shared" si="62"/>
        <v>33.4</v>
      </c>
      <c r="E1047" s="127">
        <v>71.5</v>
      </c>
      <c r="F1047" s="127">
        <v>55.5</v>
      </c>
      <c r="G1047" s="127">
        <v>52</v>
      </c>
      <c r="H1047" s="127">
        <v>28</v>
      </c>
      <c r="I1047" s="127">
        <v>30.5</v>
      </c>
      <c r="J1047" s="155">
        <v>32412</v>
      </c>
      <c r="K1047" s="23">
        <v>3340</v>
      </c>
      <c r="N1047" s="154" t="s">
        <v>324</v>
      </c>
      <c r="O1047" s="172">
        <f t="shared" si="61"/>
        <v>28.5</v>
      </c>
      <c r="P1047" s="173">
        <v>33.4</v>
      </c>
      <c r="Q1047" s="127">
        <v>71.5</v>
      </c>
    </row>
    <row r="1048" spans="2:17" ht="0.75" customHeight="1">
      <c r="B1048" s="130">
        <v>7</v>
      </c>
      <c r="C1048" s="154" t="s">
        <v>325</v>
      </c>
      <c r="D1048" s="129">
        <f t="shared" si="62"/>
        <v>33.4</v>
      </c>
      <c r="E1048" s="127">
        <v>65.5</v>
      </c>
      <c r="F1048" s="127">
        <v>48</v>
      </c>
      <c r="G1048" s="127">
        <v>41</v>
      </c>
      <c r="H1048" s="127">
        <v>24</v>
      </c>
      <c r="I1048" s="127">
        <v>30.5</v>
      </c>
      <c r="J1048" s="155">
        <v>14489</v>
      </c>
      <c r="K1048" s="23">
        <v>3340</v>
      </c>
      <c r="N1048" s="154" t="s">
        <v>325</v>
      </c>
      <c r="O1048" s="172">
        <f t="shared" si="61"/>
        <v>34.5</v>
      </c>
      <c r="P1048" s="173">
        <v>33.4</v>
      </c>
      <c r="Q1048" s="127">
        <v>65.5</v>
      </c>
    </row>
    <row r="1049" spans="2:17" ht="0.75" customHeight="1">
      <c r="B1049" s="130">
        <v>7</v>
      </c>
      <c r="C1049" s="154" t="s">
        <v>327</v>
      </c>
      <c r="D1049" s="129">
        <f t="shared" si="62"/>
        <v>35.4</v>
      </c>
      <c r="E1049" s="127">
        <v>71</v>
      </c>
      <c r="F1049" s="127">
        <v>63.5</v>
      </c>
      <c r="G1049" s="127">
        <v>66</v>
      </c>
      <c r="H1049" s="127">
        <v>37</v>
      </c>
      <c r="I1049" s="127">
        <v>24</v>
      </c>
      <c r="J1049" s="155">
        <v>4406</v>
      </c>
      <c r="K1049" s="23">
        <v>3540</v>
      </c>
      <c r="N1049" s="154" t="s">
        <v>327</v>
      </c>
      <c r="O1049" s="172">
        <f t="shared" si="61"/>
        <v>29</v>
      </c>
      <c r="P1049" s="173">
        <v>35.4</v>
      </c>
      <c r="Q1049" s="127">
        <v>71</v>
      </c>
    </row>
    <row r="1050" spans="2:17" ht="0.75" customHeight="1">
      <c r="B1050" s="130">
        <v>7</v>
      </c>
      <c r="C1050" s="154" t="s">
        <v>320</v>
      </c>
      <c r="D1050" s="129">
        <f t="shared" si="62"/>
        <v>36.5</v>
      </c>
      <c r="E1050" s="127">
        <v>74</v>
      </c>
      <c r="F1050" s="127">
        <v>66.5</v>
      </c>
      <c r="G1050" s="127">
        <v>59</v>
      </c>
      <c r="H1050" s="127">
        <v>39</v>
      </c>
      <c r="I1050" s="127">
        <v>34.5</v>
      </c>
      <c r="J1050" s="155">
        <v>7743</v>
      </c>
      <c r="K1050" s="23">
        <v>3650</v>
      </c>
      <c r="N1050" s="154" t="s">
        <v>320</v>
      </c>
      <c r="O1050" s="172">
        <f t="shared" si="61"/>
        <v>26</v>
      </c>
      <c r="P1050" s="173">
        <v>36.5</v>
      </c>
      <c r="Q1050" s="127">
        <v>74</v>
      </c>
    </row>
    <row r="1051" spans="2:17" ht="0.75" customHeight="1">
      <c r="B1051" s="130">
        <v>7</v>
      </c>
      <c r="C1051" s="154" t="s">
        <v>329</v>
      </c>
      <c r="D1051" s="129">
        <f aca="true" t="shared" si="63" ref="D1051:D1066">K1051/100</f>
        <v>37.7</v>
      </c>
      <c r="E1051" s="127">
        <v>66</v>
      </c>
      <c r="F1051" s="127">
        <v>47.5</v>
      </c>
      <c r="G1051" s="127">
        <v>45</v>
      </c>
      <c r="H1051" s="127">
        <v>28</v>
      </c>
      <c r="I1051" s="127">
        <v>21.5</v>
      </c>
      <c r="J1051" s="155">
        <v>57424</v>
      </c>
      <c r="K1051" s="23">
        <v>3770</v>
      </c>
      <c r="N1051" s="154" t="s">
        <v>329</v>
      </c>
      <c r="O1051" s="172">
        <f t="shared" si="61"/>
        <v>34</v>
      </c>
      <c r="P1051" s="173">
        <v>37.7</v>
      </c>
      <c r="Q1051" s="127">
        <v>66</v>
      </c>
    </row>
    <row r="1052" spans="2:17" ht="0.75" customHeight="1">
      <c r="B1052" s="130">
        <v>4</v>
      </c>
      <c r="C1052" s="154" t="s">
        <v>310</v>
      </c>
      <c r="D1052" s="129">
        <f t="shared" si="63"/>
        <v>38</v>
      </c>
      <c r="E1052" s="127">
        <v>70</v>
      </c>
      <c r="F1052" s="127">
        <v>68.5</v>
      </c>
      <c r="G1052" s="127">
        <v>57</v>
      </c>
      <c r="H1052" s="127">
        <v>44</v>
      </c>
      <c r="I1052" s="127">
        <v>35.5</v>
      </c>
      <c r="J1052" s="155">
        <v>198079</v>
      </c>
      <c r="K1052" s="23">
        <v>3800</v>
      </c>
      <c r="N1052" s="154" t="s">
        <v>310</v>
      </c>
      <c r="O1052" s="172">
        <f t="shared" si="61"/>
        <v>30</v>
      </c>
      <c r="P1052" s="173">
        <v>38</v>
      </c>
      <c r="Q1052" s="127">
        <v>70</v>
      </c>
    </row>
    <row r="1053" spans="2:17" ht="0.75" customHeight="1">
      <c r="B1053" s="130">
        <v>3</v>
      </c>
      <c r="C1053" s="154" t="s">
        <v>332</v>
      </c>
      <c r="D1053" s="129">
        <f t="shared" si="63"/>
        <v>38.2</v>
      </c>
      <c r="E1053" s="127">
        <v>67.5</v>
      </c>
      <c r="F1053" s="127">
        <v>56.5</v>
      </c>
      <c r="G1053" s="127">
        <v>54</v>
      </c>
      <c r="H1053" s="127">
        <v>30</v>
      </c>
      <c r="I1053" s="127">
        <v>29</v>
      </c>
      <c r="J1053" s="155">
        <v>47349</v>
      </c>
      <c r="K1053" s="23">
        <v>3820</v>
      </c>
      <c r="N1053" s="154" t="s">
        <v>332</v>
      </c>
      <c r="O1053" s="172">
        <f t="shared" si="61"/>
        <v>32.5</v>
      </c>
      <c r="P1053" s="173">
        <v>38.2</v>
      </c>
      <c r="Q1053" s="127">
        <v>67.5</v>
      </c>
    </row>
    <row r="1054" spans="2:17" ht="0.75" customHeight="1">
      <c r="B1054" s="130">
        <v>7</v>
      </c>
      <c r="C1054" s="154" t="s">
        <v>334</v>
      </c>
      <c r="D1054" s="129">
        <f t="shared" si="63"/>
        <v>38.7</v>
      </c>
      <c r="E1054" s="127">
        <v>69</v>
      </c>
      <c r="F1054" s="127">
        <v>53.5</v>
      </c>
      <c r="G1054" s="127">
        <v>53</v>
      </c>
      <c r="H1054" s="127">
        <v>23</v>
      </c>
      <c r="I1054" s="127">
        <v>30.5</v>
      </c>
      <c r="J1054" s="155">
        <v>11277</v>
      </c>
      <c r="K1054" s="23">
        <v>3870</v>
      </c>
      <c r="N1054" s="154" t="s">
        <v>334</v>
      </c>
      <c r="O1054" s="172">
        <f t="shared" si="61"/>
        <v>31</v>
      </c>
      <c r="P1054" s="173">
        <v>38.7</v>
      </c>
      <c r="Q1054" s="127">
        <v>69</v>
      </c>
    </row>
    <row r="1055" spans="2:17" ht="0.75" customHeight="1">
      <c r="B1055" s="130">
        <v>3</v>
      </c>
      <c r="C1055" s="154" t="s">
        <v>336</v>
      </c>
      <c r="D1055" s="129">
        <f t="shared" si="63"/>
        <v>40.6</v>
      </c>
      <c r="E1055" s="127">
        <v>73</v>
      </c>
      <c r="F1055" s="127">
        <v>48</v>
      </c>
      <c r="G1055" s="127">
        <v>45</v>
      </c>
      <c r="H1055" s="127">
        <v>20</v>
      </c>
      <c r="I1055" s="127">
        <v>30.5</v>
      </c>
      <c r="J1055" s="155">
        <v>6105</v>
      </c>
      <c r="K1055" s="23">
        <v>4060</v>
      </c>
      <c r="N1055" s="154" t="s">
        <v>336</v>
      </c>
      <c r="O1055" s="172">
        <f t="shared" si="61"/>
        <v>27</v>
      </c>
      <c r="P1055" s="173">
        <v>40.6</v>
      </c>
      <c r="Q1055" s="127">
        <v>73</v>
      </c>
    </row>
    <row r="1056" spans="2:17" ht="0.75" customHeight="1">
      <c r="B1056" s="130">
        <v>8</v>
      </c>
      <c r="C1056" s="154" t="s">
        <v>184</v>
      </c>
      <c r="D1056" s="129">
        <f t="shared" si="63"/>
        <v>41.5</v>
      </c>
      <c r="E1056" s="127">
        <v>79</v>
      </c>
      <c r="F1056" s="127">
        <v>54.5</v>
      </c>
      <c r="G1056" s="127">
        <v>47</v>
      </c>
      <c r="H1056" s="127">
        <v>24</v>
      </c>
      <c r="I1056" s="127">
        <v>38</v>
      </c>
      <c r="J1056" s="155">
        <v>3033</v>
      </c>
      <c r="K1056" s="23">
        <v>4150</v>
      </c>
      <c r="N1056" s="154" t="s">
        <v>184</v>
      </c>
      <c r="O1056" s="172">
        <f t="shared" si="61"/>
        <v>21</v>
      </c>
      <c r="P1056" s="173">
        <v>41.5</v>
      </c>
      <c r="Q1056" s="127">
        <v>79</v>
      </c>
    </row>
    <row r="1057" spans="2:17" ht="0.75" customHeight="1">
      <c r="B1057" s="130">
        <v>7</v>
      </c>
      <c r="C1057" s="154" t="s">
        <v>186</v>
      </c>
      <c r="D1057" s="129">
        <f t="shared" si="63"/>
        <v>42.2</v>
      </c>
      <c r="E1057" s="127">
        <v>59.5</v>
      </c>
      <c r="F1057" s="127">
        <v>56.5</v>
      </c>
      <c r="G1057" s="127">
        <v>58</v>
      </c>
      <c r="H1057" s="127">
        <v>29</v>
      </c>
      <c r="I1057" s="127">
        <v>26</v>
      </c>
      <c r="J1057" s="155">
        <v>17939</v>
      </c>
      <c r="K1057" s="23">
        <v>4220</v>
      </c>
      <c r="N1057" s="154" t="s">
        <v>186</v>
      </c>
      <c r="O1057" s="172">
        <f t="shared" si="61"/>
        <v>40.5</v>
      </c>
      <c r="P1057" s="173">
        <v>42.2</v>
      </c>
      <c r="Q1057" s="127">
        <v>59.5</v>
      </c>
    </row>
    <row r="1058" spans="2:17" ht="0.75" customHeight="1">
      <c r="B1058" s="130">
        <v>2</v>
      </c>
      <c r="C1058" s="154" t="s">
        <v>187</v>
      </c>
      <c r="D1058" s="129">
        <f t="shared" si="63"/>
        <v>43.6</v>
      </c>
      <c r="E1058" s="127">
        <v>65</v>
      </c>
      <c r="F1058" s="127">
        <v>49.5</v>
      </c>
      <c r="G1058" s="127">
        <v>55</v>
      </c>
      <c r="H1058" s="127">
        <v>29</v>
      </c>
      <c r="I1058" s="127">
        <v>15</v>
      </c>
      <c r="J1058" s="155">
        <v>35533</v>
      </c>
      <c r="K1058" s="23">
        <v>4360</v>
      </c>
      <c r="N1058" s="154" t="s">
        <v>187</v>
      </c>
      <c r="O1058" s="172">
        <f t="shared" si="61"/>
        <v>35</v>
      </c>
      <c r="P1058" s="173">
        <v>43.6</v>
      </c>
      <c r="Q1058" s="127">
        <v>65</v>
      </c>
    </row>
    <row r="1059" spans="2:17" ht="0.75" customHeight="1">
      <c r="B1059" s="130">
        <v>2</v>
      </c>
      <c r="C1059" s="154" t="s">
        <v>189</v>
      </c>
      <c r="D1059" s="129">
        <f t="shared" si="63"/>
        <v>44.8</v>
      </c>
      <c r="E1059" s="127">
        <v>64.5</v>
      </c>
      <c r="F1059" s="127">
        <v>57.5</v>
      </c>
      <c r="G1059" s="127">
        <v>61</v>
      </c>
      <c r="H1059" s="127">
        <v>28</v>
      </c>
      <c r="I1059" s="127">
        <v>25.5</v>
      </c>
      <c r="J1059" s="155">
        <v>12366</v>
      </c>
      <c r="K1059" s="23">
        <v>4480</v>
      </c>
      <c r="N1059" s="154" t="s">
        <v>189</v>
      </c>
      <c r="O1059" s="172">
        <f t="shared" si="61"/>
        <v>35.5</v>
      </c>
      <c r="P1059" s="173">
        <v>44.8</v>
      </c>
      <c r="Q1059" s="127">
        <v>64.5</v>
      </c>
    </row>
    <row r="1060" spans="2:17" ht="0.75" customHeight="1">
      <c r="B1060" s="130">
        <v>2</v>
      </c>
      <c r="C1060" s="154" t="s">
        <v>191</v>
      </c>
      <c r="D1060" s="129">
        <f t="shared" si="63"/>
        <v>44.8</v>
      </c>
      <c r="E1060" s="127">
        <v>62.5</v>
      </c>
      <c r="F1060" s="127">
        <v>55.5</v>
      </c>
      <c r="G1060" s="127">
        <v>53</v>
      </c>
      <c r="H1060" s="127">
        <v>36</v>
      </c>
      <c r="I1060" s="127">
        <v>21.5</v>
      </c>
      <c r="J1060" s="155">
        <v>344711</v>
      </c>
      <c r="K1060" s="23">
        <v>4480</v>
      </c>
      <c r="N1060" s="154" t="s">
        <v>191</v>
      </c>
      <c r="O1060" s="172">
        <f t="shared" si="61"/>
        <v>37.5</v>
      </c>
      <c r="P1060" s="173">
        <v>44.8</v>
      </c>
      <c r="Q1060" s="127">
        <v>62.5</v>
      </c>
    </row>
    <row r="1061" spans="2:17" ht="0.75" customHeight="1">
      <c r="B1061" s="130">
        <v>3</v>
      </c>
      <c r="C1061" s="154" t="s">
        <v>194</v>
      </c>
      <c r="D1061" s="129">
        <f t="shared" si="63"/>
        <v>47.8</v>
      </c>
      <c r="E1061" s="127">
        <v>35</v>
      </c>
      <c r="F1061" s="127">
        <v>24.5</v>
      </c>
      <c r="G1061" s="127">
        <v>19</v>
      </c>
      <c r="H1061" s="127">
        <v>4</v>
      </c>
      <c r="I1061" s="127">
        <v>25.5</v>
      </c>
      <c r="J1061" s="156">
        <v>137215</v>
      </c>
      <c r="K1061" s="24">
        <v>4780</v>
      </c>
      <c r="N1061" s="154" t="s">
        <v>194</v>
      </c>
      <c r="O1061" s="172">
        <f t="shared" si="61"/>
        <v>65</v>
      </c>
      <c r="P1061" s="173">
        <v>47.8</v>
      </c>
      <c r="Q1061" s="127">
        <v>35</v>
      </c>
    </row>
    <row r="1062" spans="2:17" ht="0.75" customHeight="1">
      <c r="B1062" s="130">
        <v>3</v>
      </c>
      <c r="C1062" s="154" t="s">
        <v>196</v>
      </c>
      <c r="D1062" s="129">
        <f t="shared" si="63"/>
        <v>48.97</v>
      </c>
      <c r="E1062" s="127">
        <v>62.5</v>
      </c>
      <c r="F1062" s="127">
        <v>39</v>
      </c>
      <c r="G1062" s="127">
        <v>32</v>
      </c>
      <c r="H1062" s="127">
        <v>11</v>
      </c>
      <c r="I1062" s="127">
        <v>35</v>
      </c>
      <c r="J1062" s="155">
        <v>11143</v>
      </c>
      <c r="K1062" s="24">
        <v>4897</v>
      </c>
      <c r="N1062" s="154" t="s">
        <v>196</v>
      </c>
      <c r="O1062" s="172">
        <f t="shared" si="61"/>
        <v>37.5</v>
      </c>
      <c r="P1062" s="173">
        <v>48.97</v>
      </c>
      <c r="Q1062" s="127">
        <v>62.5</v>
      </c>
    </row>
    <row r="1063" spans="2:17" ht="0.75" customHeight="1">
      <c r="B1063" s="130">
        <v>3</v>
      </c>
      <c r="C1063" s="154" t="s">
        <v>344</v>
      </c>
      <c r="D1063" s="129">
        <f t="shared" si="63"/>
        <v>50</v>
      </c>
      <c r="E1063" s="127">
        <v>73</v>
      </c>
      <c r="F1063" s="127">
        <v>54.5</v>
      </c>
      <c r="G1063" s="127">
        <v>54</v>
      </c>
      <c r="H1063" s="127">
        <v>23</v>
      </c>
      <c r="I1063" s="127">
        <v>32</v>
      </c>
      <c r="J1063" s="155">
        <v>18036</v>
      </c>
      <c r="K1063" s="23">
        <v>5000</v>
      </c>
      <c r="N1063" s="154" t="s">
        <v>344</v>
      </c>
      <c r="O1063" s="172">
        <f t="shared" si="61"/>
        <v>27</v>
      </c>
      <c r="P1063" s="173">
        <v>50</v>
      </c>
      <c r="Q1063" s="127">
        <v>73</v>
      </c>
    </row>
    <row r="1064" spans="2:17" ht="0.75" customHeight="1">
      <c r="B1064" s="130">
        <v>8</v>
      </c>
      <c r="C1064" s="154" t="s">
        <v>192</v>
      </c>
      <c r="D1064" s="129">
        <f t="shared" si="63"/>
        <v>50.3</v>
      </c>
      <c r="E1064" s="127">
        <v>72.5</v>
      </c>
      <c r="F1064" s="127">
        <v>59.5</v>
      </c>
      <c r="G1064" s="127">
        <v>56</v>
      </c>
      <c r="H1064" s="127">
        <v>30</v>
      </c>
      <c r="I1064" s="127">
        <v>32.5</v>
      </c>
      <c r="J1064" s="155">
        <v>136035</v>
      </c>
      <c r="K1064" s="23">
        <v>5030</v>
      </c>
      <c r="N1064" s="154" t="s">
        <v>192</v>
      </c>
      <c r="O1064" s="172">
        <f t="shared" si="61"/>
        <v>27.5</v>
      </c>
      <c r="P1064" s="173">
        <v>50.3</v>
      </c>
      <c r="Q1064" s="127">
        <v>72.5</v>
      </c>
    </row>
    <row r="1065" spans="2:17" ht="0.75" customHeight="1">
      <c r="B1065" s="130">
        <v>3</v>
      </c>
      <c r="C1065" s="154" t="s">
        <v>345</v>
      </c>
      <c r="D1065" s="129">
        <f t="shared" si="63"/>
        <v>53</v>
      </c>
      <c r="E1065" s="127">
        <v>59</v>
      </c>
      <c r="F1065" s="127">
        <v>58.5</v>
      </c>
      <c r="G1065" s="127">
        <v>54</v>
      </c>
      <c r="H1065" s="127">
        <v>30</v>
      </c>
      <c r="I1065" s="127">
        <v>32.5</v>
      </c>
      <c r="J1065" s="155">
        <v>41435</v>
      </c>
      <c r="K1065" s="23">
        <v>5300</v>
      </c>
      <c r="N1065" s="154" t="s">
        <v>345</v>
      </c>
      <c r="O1065" s="172">
        <f t="shared" si="61"/>
        <v>41</v>
      </c>
      <c r="P1065" s="173">
        <v>53</v>
      </c>
      <c r="Q1065" s="127">
        <v>59</v>
      </c>
    </row>
    <row r="1066" spans="2:17" ht="0.75" customHeight="1">
      <c r="B1066" s="130">
        <v>3</v>
      </c>
      <c r="C1066" s="154" t="s">
        <v>347</v>
      </c>
      <c r="D1066" s="129">
        <f t="shared" si="63"/>
        <v>53.2</v>
      </c>
      <c r="E1066" s="127">
        <v>66.5</v>
      </c>
      <c r="F1066" s="127">
        <v>56</v>
      </c>
      <c r="G1066" s="127">
        <v>53</v>
      </c>
      <c r="H1066" s="127">
        <v>23</v>
      </c>
      <c r="I1066" s="127">
        <v>36</v>
      </c>
      <c r="J1066" s="155">
        <v>16783</v>
      </c>
      <c r="K1066" s="23">
        <v>5320</v>
      </c>
      <c r="N1066" s="154" t="s">
        <v>347</v>
      </c>
      <c r="O1066" s="172">
        <f aca="true" t="shared" si="64" ref="O1066:O1097">100-Q1066</f>
        <v>33.5</v>
      </c>
      <c r="P1066" s="173">
        <v>53.2</v>
      </c>
      <c r="Q1066" s="127">
        <v>66.5</v>
      </c>
    </row>
    <row r="1067" spans="2:17" ht="0.75" customHeight="1">
      <c r="B1067" s="130">
        <v>2</v>
      </c>
      <c r="C1067" s="154" t="s">
        <v>188</v>
      </c>
      <c r="D1067" s="129">
        <f aca="true" t="shared" si="65" ref="D1067:D1082">K1067/100</f>
        <v>54</v>
      </c>
      <c r="E1067" s="127">
        <v>80</v>
      </c>
      <c r="F1067" s="127">
        <v>61</v>
      </c>
      <c r="G1067" s="127">
        <v>62</v>
      </c>
      <c r="H1067" s="127">
        <v>29</v>
      </c>
      <c r="I1067" s="127">
        <v>31</v>
      </c>
      <c r="J1067" s="155">
        <v>117663</v>
      </c>
      <c r="K1067" s="23">
        <v>5400</v>
      </c>
      <c r="N1067" s="154" t="s">
        <v>188</v>
      </c>
      <c r="O1067" s="172">
        <f t="shared" si="64"/>
        <v>20</v>
      </c>
      <c r="P1067" s="173">
        <v>54</v>
      </c>
      <c r="Q1067" s="127">
        <v>80</v>
      </c>
    </row>
    <row r="1068" spans="2:17" ht="0.75" customHeight="1">
      <c r="B1068" s="130">
        <v>7</v>
      </c>
      <c r="C1068" s="154" t="s">
        <v>337</v>
      </c>
      <c r="D1068" s="129">
        <f t="shared" si="65"/>
        <v>54</v>
      </c>
      <c r="E1068" s="127">
        <v>67</v>
      </c>
      <c r="F1068" s="127">
        <v>62</v>
      </c>
      <c r="G1068" s="127">
        <v>67</v>
      </c>
      <c r="H1068" s="127">
        <v>34</v>
      </c>
      <c r="I1068" s="127">
        <v>23</v>
      </c>
      <c r="J1068" s="155">
        <v>688085</v>
      </c>
      <c r="K1068" s="23">
        <v>5400</v>
      </c>
      <c r="N1068" s="154" t="s">
        <v>337</v>
      </c>
      <c r="O1068" s="172">
        <f t="shared" si="64"/>
        <v>33</v>
      </c>
      <c r="P1068" s="173">
        <v>54</v>
      </c>
      <c r="Q1068" s="127">
        <v>67</v>
      </c>
    </row>
    <row r="1069" spans="2:17" ht="0.75" customHeight="1">
      <c r="B1069" s="130">
        <v>3</v>
      </c>
      <c r="C1069" s="154" t="s">
        <v>348</v>
      </c>
      <c r="D1069" s="129">
        <f t="shared" si="65"/>
        <v>55.8</v>
      </c>
      <c r="E1069" s="127">
        <v>57</v>
      </c>
      <c r="F1069" s="127">
        <v>49.5</v>
      </c>
      <c r="G1069" s="127">
        <v>52</v>
      </c>
      <c r="H1069" s="127">
        <v>19</v>
      </c>
      <c r="I1069" s="127">
        <v>27.5</v>
      </c>
      <c r="J1069" s="155">
        <v>164789</v>
      </c>
      <c r="K1069" s="23">
        <v>5580</v>
      </c>
      <c r="N1069" s="154" t="s">
        <v>348</v>
      </c>
      <c r="O1069" s="172">
        <f t="shared" si="64"/>
        <v>43</v>
      </c>
      <c r="P1069" s="173">
        <v>55.8</v>
      </c>
      <c r="Q1069" s="127">
        <v>57</v>
      </c>
    </row>
    <row r="1070" spans="2:17" ht="0.75" customHeight="1">
      <c r="B1070" s="130">
        <v>8</v>
      </c>
      <c r="C1070" s="154" t="s">
        <v>0</v>
      </c>
      <c r="D1070" s="129">
        <f t="shared" si="65"/>
        <v>55.8</v>
      </c>
      <c r="E1070" s="127">
        <v>79</v>
      </c>
      <c r="F1070" s="127">
        <v>73</v>
      </c>
      <c r="G1070" s="127">
        <v>70</v>
      </c>
      <c r="H1070" s="127">
        <v>34</v>
      </c>
      <c r="I1070" s="127">
        <v>42</v>
      </c>
      <c r="J1070" s="155">
        <v>4318</v>
      </c>
      <c r="K1070" s="23">
        <v>5580</v>
      </c>
      <c r="N1070" s="154" t="s">
        <v>0</v>
      </c>
      <c r="O1070" s="172">
        <f t="shared" si="64"/>
        <v>21</v>
      </c>
      <c r="P1070" s="173">
        <v>55.8</v>
      </c>
      <c r="Q1070" s="127">
        <v>79</v>
      </c>
    </row>
    <row r="1071" spans="2:17" ht="0.75" customHeight="1">
      <c r="B1071" s="130">
        <v>3</v>
      </c>
      <c r="C1071" s="154" t="s">
        <v>350</v>
      </c>
      <c r="D1071" s="129">
        <f t="shared" si="65"/>
        <v>56.9</v>
      </c>
      <c r="E1071" s="127">
        <v>72</v>
      </c>
      <c r="F1071" s="127">
        <v>55.5</v>
      </c>
      <c r="G1071" s="127">
        <v>56</v>
      </c>
      <c r="H1071" s="127">
        <v>28</v>
      </c>
      <c r="I1071" s="127">
        <v>26.5</v>
      </c>
      <c r="J1071" s="156">
        <v>243125</v>
      </c>
      <c r="K1071" s="24">
        <v>5690</v>
      </c>
      <c r="N1071" s="154" t="s">
        <v>350</v>
      </c>
      <c r="O1071" s="172">
        <f t="shared" si="64"/>
        <v>28</v>
      </c>
      <c r="P1071" s="173">
        <v>56.9</v>
      </c>
      <c r="Q1071" s="127">
        <v>72</v>
      </c>
    </row>
    <row r="1072" spans="2:17" ht="0.75" customHeight="1">
      <c r="B1072" s="130">
        <v>7</v>
      </c>
      <c r="C1072" s="154" t="s">
        <v>308</v>
      </c>
      <c r="D1072" s="129">
        <f t="shared" si="65"/>
        <v>58.5</v>
      </c>
      <c r="E1072" s="127">
        <v>73</v>
      </c>
      <c r="F1072" s="127">
        <v>69</v>
      </c>
      <c r="G1072" s="127">
        <v>71</v>
      </c>
      <c r="H1072" s="127">
        <v>35</v>
      </c>
      <c r="I1072" s="127">
        <v>32</v>
      </c>
      <c r="J1072" s="155">
        <v>9233</v>
      </c>
      <c r="K1072" s="23">
        <v>5850</v>
      </c>
      <c r="N1072" s="154" t="s">
        <v>308</v>
      </c>
      <c r="O1072" s="172">
        <f t="shared" si="64"/>
        <v>27</v>
      </c>
      <c r="P1072" s="173">
        <v>58.5</v>
      </c>
      <c r="Q1072" s="127">
        <v>73</v>
      </c>
    </row>
    <row r="1073" spans="2:17" ht="0.75" customHeight="1">
      <c r="B1073" s="130">
        <v>7</v>
      </c>
      <c r="C1073" s="154" t="s">
        <v>351</v>
      </c>
      <c r="D1073" s="129">
        <f t="shared" si="65"/>
        <v>59.8</v>
      </c>
      <c r="E1073" s="127">
        <v>68</v>
      </c>
      <c r="F1073" s="127">
        <v>54.5</v>
      </c>
      <c r="G1073" s="127">
        <v>47</v>
      </c>
      <c r="H1073" s="127">
        <v>28</v>
      </c>
      <c r="I1073" s="127">
        <v>34</v>
      </c>
      <c r="J1073" s="155">
        <v>7413</v>
      </c>
      <c r="K1073" s="23">
        <v>5980</v>
      </c>
      <c r="N1073" s="154" t="s">
        <v>351</v>
      </c>
      <c r="O1073" s="172">
        <f t="shared" si="64"/>
        <v>32</v>
      </c>
      <c r="P1073" s="173">
        <v>59.8</v>
      </c>
      <c r="Q1073" s="127">
        <v>68</v>
      </c>
    </row>
    <row r="1074" spans="2:17" ht="0.75" customHeight="1">
      <c r="B1074" s="130">
        <v>7</v>
      </c>
      <c r="C1074" s="154" t="s">
        <v>316</v>
      </c>
      <c r="D1074" s="129">
        <f t="shared" si="65"/>
        <v>61.3</v>
      </c>
      <c r="E1074" s="127">
        <v>62</v>
      </c>
      <c r="F1074" s="127">
        <v>67.5</v>
      </c>
      <c r="G1074" s="127">
        <v>60</v>
      </c>
      <c r="H1074" s="127">
        <v>41</v>
      </c>
      <c r="I1074" s="127">
        <v>34</v>
      </c>
      <c r="J1074" s="155">
        <v>76112</v>
      </c>
      <c r="K1074" s="23">
        <v>6130</v>
      </c>
      <c r="N1074" s="154" t="s">
        <v>316</v>
      </c>
      <c r="O1074" s="172">
        <f t="shared" si="64"/>
        <v>38</v>
      </c>
      <c r="P1074" s="173">
        <v>61.3</v>
      </c>
      <c r="Q1074" s="127">
        <v>62</v>
      </c>
    </row>
    <row r="1075" spans="2:17" ht="0.75" customHeight="1">
      <c r="B1075" s="130">
        <v>6</v>
      </c>
      <c r="C1075" s="154" t="s">
        <v>300</v>
      </c>
      <c r="D1075" s="129">
        <f t="shared" si="65"/>
        <v>64</v>
      </c>
      <c r="E1075" s="127">
        <v>70</v>
      </c>
      <c r="F1075" s="127">
        <v>70.5</v>
      </c>
      <c r="G1075" s="127">
        <v>71</v>
      </c>
      <c r="H1075" s="127">
        <v>41</v>
      </c>
      <c r="I1075" s="127">
        <v>28.5</v>
      </c>
      <c r="J1075" s="155">
        <v>250038</v>
      </c>
      <c r="K1075" s="23">
        <v>6400</v>
      </c>
      <c r="N1075" s="154" t="s">
        <v>300</v>
      </c>
      <c r="O1075" s="172">
        <f t="shared" si="64"/>
        <v>30</v>
      </c>
      <c r="P1075" s="173">
        <v>64</v>
      </c>
      <c r="Q1075" s="127">
        <v>70</v>
      </c>
    </row>
    <row r="1076" spans="2:17" ht="0.75" customHeight="1">
      <c r="B1076" s="130">
        <v>2</v>
      </c>
      <c r="C1076" s="154" t="s">
        <v>185</v>
      </c>
      <c r="D1076" s="129">
        <f t="shared" si="65"/>
        <v>64.1</v>
      </c>
      <c r="E1076" s="127">
        <v>77.5</v>
      </c>
      <c r="F1076" s="127">
        <v>62</v>
      </c>
      <c r="G1076" s="127">
        <v>68</v>
      </c>
      <c r="H1076" s="127">
        <v>32</v>
      </c>
      <c r="I1076" s="127">
        <v>24</v>
      </c>
      <c r="J1076" s="155">
        <v>43712</v>
      </c>
      <c r="K1076" s="23">
        <v>6410</v>
      </c>
      <c r="N1076" s="154" t="s">
        <v>185</v>
      </c>
      <c r="O1076" s="172">
        <f t="shared" si="64"/>
        <v>22.5</v>
      </c>
      <c r="P1076" s="173">
        <v>64.1</v>
      </c>
      <c r="Q1076" s="127">
        <v>77.5</v>
      </c>
    </row>
    <row r="1077" spans="2:17" ht="0.75" customHeight="1">
      <c r="B1077" s="130">
        <v>7</v>
      </c>
      <c r="C1077" s="154" t="s">
        <v>312</v>
      </c>
      <c r="D1077" s="129">
        <f t="shared" si="65"/>
        <v>66.3</v>
      </c>
      <c r="E1077" s="127">
        <v>70.5</v>
      </c>
      <c r="F1077" s="127">
        <v>68.5</v>
      </c>
      <c r="G1077" s="127">
        <v>66</v>
      </c>
      <c r="H1077" s="127">
        <v>39</v>
      </c>
      <c r="I1077" s="127">
        <v>32</v>
      </c>
      <c r="J1077" s="155">
        <v>17847</v>
      </c>
      <c r="K1077" s="23">
        <v>6630</v>
      </c>
      <c r="N1077" s="154" t="s">
        <v>312</v>
      </c>
      <c r="O1077" s="172">
        <f t="shared" si="64"/>
        <v>29.5</v>
      </c>
      <c r="P1077" s="173">
        <v>66.3</v>
      </c>
      <c r="Q1077" s="127">
        <v>70.5</v>
      </c>
    </row>
    <row r="1078" spans="2:17" ht="0.75" customHeight="1">
      <c r="B1078" s="130">
        <v>5</v>
      </c>
      <c r="C1078" s="154" t="s">
        <v>314</v>
      </c>
      <c r="D1078" s="129">
        <f t="shared" si="65"/>
        <v>75.4</v>
      </c>
      <c r="E1078" s="127">
        <v>81</v>
      </c>
      <c r="F1078" s="127">
        <v>68</v>
      </c>
      <c r="G1078" s="127">
        <v>57</v>
      </c>
      <c r="H1078" s="127">
        <v>42</v>
      </c>
      <c r="I1078" s="127">
        <v>37</v>
      </c>
      <c r="J1078" s="155">
        <v>167056</v>
      </c>
      <c r="K1078" s="23">
        <v>7540</v>
      </c>
      <c r="N1078" s="154" t="s">
        <v>314</v>
      </c>
      <c r="O1078" s="172">
        <f t="shared" si="64"/>
        <v>19</v>
      </c>
      <c r="P1078" s="173">
        <v>75.4</v>
      </c>
      <c r="Q1078" s="127">
        <v>81</v>
      </c>
    </row>
    <row r="1079" spans="2:17" ht="0.75" customHeight="1">
      <c r="B1079" s="130">
        <v>7</v>
      </c>
      <c r="C1079" s="154" t="s">
        <v>157</v>
      </c>
      <c r="D1079" s="129">
        <f t="shared" si="65"/>
        <v>79</v>
      </c>
      <c r="E1079" s="127">
        <v>63.5</v>
      </c>
      <c r="F1079" s="127">
        <v>75.5</v>
      </c>
      <c r="G1079" s="127">
        <v>75</v>
      </c>
      <c r="H1079" s="127">
        <v>40</v>
      </c>
      <c r="I1079" s="127">
        <v>36</v>
      </c>
      <c r="J1079" s="155">
        <v>75016</v>
      </c>
      <c r="K1079" s="23">
        <v>7900</v>
      </c>
      <c r="N1079" s="154" t="s">
        <v>157</v>
      </c>
      <c r="O1079" s="172">
        <f t="shared" si="64"/>
        <v>36.5</v>
      </c>
      <c r="P1079" s="173">
        <v>79</v>
      </c>
      <c r="Q1079" s="127">
        <v>63.5</v>
      </c>
    </row>
    <row r="1080" spans="2:17" ht="0.75" customHeight="1">
      <c r="B1080" s="130">
        <v>3</v>
      </c>
      <c r="C1080" s="154" t="s">
        <v>302</v>
      </c>
      <c r="D1080" s="129">
        <f t="shared" si="65"/>
        <v>81.4</v>
      </c>
      <c r="E1080" s="127">
        <v>77.5</v>
      </c>
      <c r="F1080" s="127">
        <v>70.5</v>
      </c>
      <c r="G1080" s="127">
        <v>65</v>
      </c>
      <c r="H1080" s="127">
        <v>34</v>
      </c>
      <c r="I1080" s="127">
        <v>42</v>
      </c>
      <c r="J1080" s="155">
        <v>12102</v>
      </c>
      <c r="K1080" s="23">
        <v>8140</v>
      </c>
      <c r="N1080" s="154" t="s">
        <v>302</v>
      </c>
      <c r="O1080" s="172">
        <f t="shared" si="64"/>
        <v>22.5</v>
      </c>
      <c r="P1080" s="173">
        <v>81.4</v>
      </c>
      <c r="Q1080" s="127">
        <v>77.5</v>
      </c>
    </row>
    <row r="1081" spans="2:17" ht="0.75" customHeight="1">
      <c r="B1081" s="130">
        <v>7</v>
      </c>
      <c r="C1081" s="154" t="s">
        <v>346</v>
      </c>
      <c r="D1081" s="129">
        <f t="shared" si="65"/>
        <v>83.1</v>
      </c>
      <c r="E1081" s="127">
        <v>73.5</v>
      </c>
      <c r="F1081" s="127">
        <v>58</v>
      </c>
      <c r="G1081" s="127">
        <v>63</v>
      </c>
      <c r="H1081" s="127">
        <v>30</v>
      </c>
      <c r="I1081" s="127">
        <v>23</v>
      </c>
      <c r="J1081" s="155">
        <v>281060</v>
      </c>
      <c r="K1081" s="23">
        <v>8310</v>
      </c>
      <c r="N1081" s="154" t="s">
        <v>346</v>
      </c>
      <c r="O1081" s="172">
        <f t="shared" si="64"/>
        <v>26.5</v>
      </c>
      <c r="P1081" s="173">
        <v>83.1</v>
      </c>
      <c r="Q1081" s="127">
        <v>73.5</v>
      </c>
    </row>
    <row r="1082" spans="2:17" ht="0.75" customHeight="1">
      <c r="B1082" s="130">
        <v>7</v>
      </c>
      <c r="C1082" s="154" t="s">
        <v>331</v>
      </c>
      <c r="D1082" s="129">
        <f t="shared" si="65"/>
        <v>86.1</v>
      </c>
      <c r="E1082" s="127">
        <v>71</v>
      </c>
      <c r="F1082" s="127">
        <v>63</v>
      </c>
      <c r="G1082" s="127">
        <v>59</v>
      </c>
      <c r="H1082" s="127">
        <v>35</v>
      </c>
      <c r="I1082" s="127">
        <v>31.5</v>
      </c>
      <c r="J1082" s="155">
        <v>5327</v>
      </c>
      <c r="K1082" s="23">
        <v>8610</v>
      </c>
      <c r="N1082" s="154" t="s">
        <v>331</v>
      </c>
      <c r="O1082" s="172">
        <f t="shared" si="64"/>
        <v>29</v>
      </c>
      <c r="P1082" s="173">
        <v>86.1</v>
      </c>
      <c r="Q1082" s="127">
        <v>71</v>
      </c>
    </row>
    <row r="1083" spans="2:17" ht="0.75" customHeight="1">
      <c r="B1083" s="130">
        <v>3</v>
      </c>
      <c r="C1083" s="154" t="s">
        <v>349</v>
      </c>
      <c r="D1083" s="129">
        <f aca="true" t="shared" si="66" ref="D1083:D1098">K1083/100</f>
        <v>87.64</v>
      </c>
      <c r="E1083" s="127">
        <v>63.5</v>
      </c>
      <c r="F1083" s="127">
        <v>56.5</v>
      </c>
      <c r="G1083" s="127">
        <v>52</v>
      </c>
      <c r="H1083" s="127">
        <v>27</v>
      </c>
      <c r="I1083" s="127">
        <v>34</v>
      </c>
      <c r="J1083" s="156">
        <v>43217</v>
      </c>
      <c r="K1083" s="24">
        <v>8764</v>
      </c>
      <c r="N1083" s="154" t="s">
        <v>349</v>
      </c>
      <c r="O1083" s="172">
        <f t="shared" si="64"/>
        <v>36.5</v>
      </c>
      <c r="P1083" s="173">
        <v>87.64</v>
      </c>
      <c r="Q1083" s="127">
        <v>63.5</v>
      </c>
    </row>
    <row r="1084" spans="2:17" ht="0.75" customHeight="1">
      <c r="B1084" s="130">
        <v>5</v>
      </c>
      <c r="C1084" s="154" t="s">
        <v>127</v>
      </c>
      <c r="D1084" s="129">
        <f t="shared" si="66"/>
        <v>90.2</v>
      </c>
      <c r="E1084" s="127">
        <v>81.5</v>
      </c>
      <c r="F1084" s="127">
        <v>77.5</v>
      </c>
      <c r="G1084" s="127">
        <v>71</v>
      </c>
      <c r="H1084" s="127">
        <v>45</v>
      </c>
      <c r="I1084" s="127">
        <v>38.5</v>
      </c>
      <c r="J1084" s="155">
        <v>85311</v>
      </c>
      <c r="K1084" s="23">
        <v>9020</v>
      </c>
      <c r="N1084" s="154" t="s">
        <v>127</v>
      </c>
      <c r="O1084" s="172">
        <f t="shared" si="64"/>
        <v>18.5</v>
      </c>
      <c r="P1084" s="173">
        <v>90.2</v>
      </c>
      <c r="Q1084" s="127">
        <v>81.5</v>
      </c>
    </row>
    <row r="1085" spans="2:17" ht="0.75" customHeight="1">
      <c r="B1085" s="130">
        <v>7</v>
      </c>
      <c r="C1085" s="154" t="s">
        <v>304</v>
      </c>
      <c r="D1085" s="129">
        <f t="shared" si="66"/>
        <v>95.2</v>
      </c>
      <c r="E1085" s="127">
        <v>82</v>
      </c>
      <c r="F1085" s="127">
        <v>70</v>
      </c>
      <c r="G1085" s="127">
        <v>67</v>
      </c>
      <c r="H1085" s="127">
        <v>42</v>
      </c>
      <c r="I1085" s="127">
        <v>30.5</v>
      </c>
      <c r="J1085" s="155">
        <v>67297</v>
      </c>
      <c r="K1085" s="23">
        <v>9520</v>
      </c>
      <c r="N1085" s="154" t="s">
        <v>304</v>
      </c>
      <c r="O1085" s="172">
        <f t="shared" si="64"/>
        <v>18</v>
      </c>
      <c r="P1085" s="173">
        <v>95.2</v>
      </c>
      <c r="Q1085" s="127">
        <v>82</v>
      </c>
    </row>
    <row r="1086" spans="2:17" ht="0.75" customHeight="1">
      <c r="B1086" s="130">
        <v>2</v>
      </c>
      <c r="C1086" s="154" t="s">
        <v>306</v>
      </c>
      <c r="D1086" s="129">
        <f t="shared" si="66"/>
        <v>97.7</v>
      </c>
      <c r="E1086" s="127">
        <v>83.5</v>
      </c>
      <c r="F1086" s="127">
        <v>69.5</v>
      </c>
      <c r="G1086" s="127">
        <v>73</v>
      </c>
      <c r="H1086" s="127">
        <v>36</v>
      </c>
      <c r="I1086" s="127">
        <v>30</v>
      </c>
      <c r="J1086" s="155">
        <v>44772</v>
      </c>
      <c r="K1086" s="23">
        <v>9770</v>
      </c>
      <c r="N1086" s="154" t="s">
        <v>306</v>
      </c>
      <c r="O1086" s="172">
        <f t="shared" si="64"/>
        <v>16.5</v>
      </c>
      <c r="P1086" s="173">
        <v>97.7</v>
      </c>
      <c r="Q1086" s="127">
        <v>83.5</v>
      </c>
    </row>
    <row r="1087" spans="2:17" ht="0.75" customHeight="1">
      <c r="B1087" s="130">
        <v>5</v>
      </c>
      <c r="C1087" s="154" t="s">
        <v>354</v>
      </c>
      <c r="D1087" s="129">
        <f t="shared" si="66"/>
        <v>114.5</v>
      </c>
      <c r="E1087" s="127">
        <v>85</v>
      </c>
      <c r="F1087" s="127">
        <v>73.5</v>
      </c>
      <c r="G1087" s="127">
        <v>63</v>
      </c>
      <c r="H1087" s="127">
        <v>47</v>
      </c>
      <c r="I1087" s="127">
        <v>36.5</v>
      </c>
      <c r="J1087" s="155">
        <v>455476</v>
      </c>
      <c r="K1087" s="23">
        <v>11450</v>
      </c>
      <c r="N1087" s="154" t="s">
        <v>354</v>
      </c>
      <c r="O1087" s="172">
        <f t="shared" si="64"/>
        <v>15</v>
      </c>
      <c r="P1087" s="173">
        <v>114.5</v>
      </c>
      <c r="Q1087" s="127">
        <v>85</v>
      </c>
    </row>
    <row r="1088" spans="2:17" ht="0.75" customHeight="1">
      <c r="B1088" s="130">
        <v>1</v>
      </c>
      <c r="C1088" s="154" t="s">
        <v>326</v>
      </c>
      <c r="D1088" s="129">
        <f t="shared" si="66"/>
        <v>117.1</v>
      </c>
      <c r="E1088" s="127">
        <v>77.5</v>
      </c>
      <c r="F1088" s="127">
        <v>64</v>
      </c>
      <c r="G1088" s="127">
        <v>65</v>
      </c>
      <c r="H1088" s="127">
        <v>33</v>
      </c>
      <c r="I1088" s="127">
        <v>29.5</v>
      </c>
      <c r="J1088" s="155">
        <v>90550</v>
      </c>
      <c r="K1088" s="23">
        <v>11710</v>
      </c>
      <c r="N1088" s="154" t="s">
        <v>326</v>
      </c>
      <c r="O1088" s="172">
        <f t="shared" si="64"/>
        <v>22.5</v>
      </c>
      <c r="P1088" s="173">
        <v>117.1</v>
      </c>
      <c r="Q1088" s="127">
        <v>77.5</v>
      </c>
    </row>
    <row r="1089" spans="2:17" ht="0.75" customHeight="1">
      <c r="B1089" s="130">
        <v>1</v>
      </c>
      <c r="C1089" s="154" t="s">
        <v>159</v>
      </c>
      <c r="D1089" s="129">
        <f t="shared" si="66"/>
        <v>126.7</v>
      </c>
      <c r="E1089" s="127">
        <v>85.5</v>
      </c>
      <c r="F1089" s="127">
        <v>75</v>
      </c>
      <c r="G1089" s="127">
        <v>69</v>
      </c>
      <c r="H1089" s="127">
        <v>42</v>
      </c>
      <c r="I1089" s="127">
        <v>38.5</v>
      </c>
      <c r="J1089" s="155">
        <v>102337</v>
      </c>
      <c r="K1089" s="23">
        <v>12670</v>
      </c>
      <c r="N1089" s="154" t="s">
        <v>159</v>
      </c>
      <c r="O1089" s="172">
        <f t="shared" si="64"/>
        <v>14.5</v>
      </c>
      <c r="P1089" s="173">
        <v>126.7</v>
      </c>
      <c r="Q1089" s="127">
        <v>85.5</v>
      </c>
    </row>
    <row r="1090" spans="2:17" ht="0.75" customHeight="1">
      <c r="B1090" s="130">
        <v>3</v>
      </c>
      <c r="C1090" s="154" t="s">
        <v>328</v>
      </c>
      <c r="D1090" s="129">
        <f t="shared" si="66"/>
        <v>131.25</v>
      </c>
      <c r="E1090" s="127">
        <v>73</v>
      </c>
      <c r="F1090" s="127">
        <v>63.5</v>
      </c>
      <c r="G1090" s="127">
        <v>60</v>
      </c>
      <c r="H1090" s="127">
        <v>31</v>
      </c>
      <c r="I1090" s="127">
        <v>35.5</v>
      </c>
      <c r="J1090" s="155">
        <v>125501</v>
      </c>
      <c r="K1090" s="24">
        <v>13125</v>
      </c>
      <c r="N1090" s="154" t="s">
        <v>328</v>
      </c>
      <c r="O1090" s="172">
        <f t="shared" si="64"/>
        <v>27</v>
      </c>
      <c r="P1090" s="173">
        <v>131.25</v>
      </c>
      <c r="Q1090" s="127">
        <v>73</v>
      </c>
    </row>
    <row r="1091" spans="2:17" ht="0.75" customHeight="1">
      <c r="B1091" s="130">
        <v>1</v>
      </c>
      <c r="C1091" s="154" t="s">
        <v>296</v>
      </c>
      <c r="D1091" s="129">
        <f t="shared" si="66"/>
        <v>145.2</v>
      </c>
      <c r="E1091" s="127">
        <v>80.5</v>
      </c>
      <c r="F1091" s="127">
        <v>71</v>
      </c>
      <c r="G1091" s="127">
        <v>65</v>
      </c>
      <c r="H1091" s="127">
        <v>42</v>
      </c>
      <c r="I1091" s="127">
        <v>35</v>
      </c>
      <c r="J1091" s="155">
        <v>558617</v>
      </c>
      <c r="K1091" s="23">
        <v>14520</v>
      </c>
      <c r="N1091" s="154" t="s">
        <v>296</v>
      </c>
      <c r="O1091" s="172">
        <f t="shared" si="64"/>
        <v>19.5</v>
      </c>
      <c r="P1091" s="173">
        <v>145.2</v>
      </c>
      <c r="Q1091" s="127">
        <v>80.5</v>
      </c>
    </row>
    <row r="1092" spans="2:17" ht="0.75" customHeight="1">
      <c r="B1092" s="130">
        <v>1</v>
      </c>
      <c r="C1092" s="154" t="s">
        <v>119</v>
      </c>
      <c r="D1092" s="129">
        <f t="shared" si="66"/>
        <v>156.8</v>
      </c>
      <c r="E1092" s="127">
        <v>88.5</v>
      </c>
      <c r="F1092" s="127">
        <v>80</v>
      </c>
      <c r="G1092" s="127">
        <v>80</v>
      </c>
      <c r="H1092" s="127">
        <v>42</v>
      </c>
      <c r="I1092" s="127">
        <v>37.5</v>
      </c>
      <c r="J1092" s="155">
        <v>60780</v>
      </c>
      <c r="K1092" s="23">
        <v>15680</v>
      </c>
      <c r="N1092" s="154" t="s">
        <v>119</v>
      </c>
      <c r="O1092" s="172">
        <f t="shared" si="64"/>
        <v>11.5</v>
      </c>
      <c r="P1092" s="173">
        <v>156.8</v>
      </c>
      <c r="Q1092" s="127">
        <v>88.5</v>
      </c>
    </row>
    <row r="1093" spans="2:17" ht="0.75" customHeight="1">
      <c r="B1093" s="130">
        <v>9</v>
      </c>
      <c r="C1093" s="154" t="s">
        <v>121</v>
      </c>
      <c r="D1093" s="129">
        <f t="shared" si="66"/>
        <v>163.6</v>
      </c>
      <c r="E1093" s="127">
        <v>85</v>
      </c>
      <c r="F1093" s="127">
        <v>79.5</v>
      </c>
      <c r="G1093" s="127">
        <v>78</v>
      </c>
      <c r="H1093" s="127">
        <v>46</v>
      </c>
      <c r="I1093" s="127">
        <v>35</v>
      </c>
      <c r="J1093" s="155">
        <v>57070</v>
      </c>
      <c r="K1093" s="23">
        <v>16360</v>
      </c>
      <c r="N1093" s="154" t="s">
        <v>121</v>
      </c>
      <c r="O1093" s="172">
        <f t="shared" si="64"/>
        <v>15</v>
      </c>
      <c r="P1093" s="173">
        <v>163.6</v>
      </c>
      <c r="Q1093" s="127">
        <v>85</v>
      </c>
    </row>
    <row r="1094" spans="2:17" ht="0.75" customHeight="1">
      <c r="B1094" s="130">
        <v>3</v>
      </c>
      <c r="C1094" s="154" t="s">
        <v>333</v>
      </c>
      <c r="D1094" s="129">
        <f t="shared" si="66"/>
        <v>164.7</v>
      </c>
      <c r="E1094" s="127">
        <v>76</v>
      </c>
      <c r="F1094" s="127">
        <v>63</v>
      </c>
      <c r="G1094" s="127">
        <v>53</v>
      </c>
      <c r="H1094" s="127">
        <v>33</v>
      </c>
      <c r="I1094" s="127">
        <v>39.5</v>
      </c>
      <c r="J1094" s="155">
        <v>39107</v>
      </c>
      <c r="K1094" s="23">
        <v>16470</v>
      </c>
      <c r="N1094" s="154" t="s">
        <v>333</v>
      </c>
      <c r="O1094" s="172">
        <f t="shared" si="64"/>
        <v>24</v>
      </c>
      <c r="P1094" s="173">
        <v>164.7</v>
      </c>
      <c r="Q1094" s="127">
        <v>76</v>
      </c>
    </row>
    <row r="1095" spans="2:17" ht="0.75" customHeight="1">
      <c r="B1095" s="130">
        <v>3</v>
      </c>
      <c r="C1095" s="154" t="s">
        <v>330</v>
      </c>
      <c r="D1095" s="129">
        <f t="shared" si="66"/>
        <v>164.9</v>
      </c>
      <c r="E1095" s="127">
        <v>68.5</v>
      </c>
      <c r="F1095" s="127">
        <v>63</v>
      </c>
      <c r="G1095" s="127">
        <v>58</v>
      </c>
      <c r="H1095" s="127">
        <v>33</v>
      </c>
      <c r="I1095" s="127">
        <v>34.5</v>
      </c>
      <c r="J1095" s="155">
        <v>91965</v>
      </c>
      <c r="K1095" s="23">
        <v>16490</v>
      </c>
      <c r="N1095" s="154" t="s">
        <v>330</v>
      </c>
      <c r="O1095" s="172">
        <f t="shared" si="64"/>
        <v>31.5</v>
      </c>
      <c r="P1095" s="173">
        <v>164.9</v>
      </c>
      <c r="Q1095" s="127">
        <v>68.5</v>
      </c>
    </row>
    <row r="1096" spans="2:17" ht="0.75" customHeight="1">
      <c r="B1096" s="130">
        <v>1</v>
      </c>
      <c r="C1096" s="154" t="s">
        <v>115</v>
      </c>
      <c r="D1096" s="129">
        <f t="shared" si="66"/>
        <v>177.6</v>
      </c>
      <c r="E1096" s="127">
        <v>85</v>
      </c>
      <c r="F1096" s="127">
        <v>80.5</v>
      </c>
      <c r="G1096" s="127">
        <v>85</v>
      </c>
      <c r="H1096" s="127">
        <v>44</v>
      </c>
      <c r="I1096" s="127">
        <v>32</v>
      </c>
      <c r="J1096" s="155">
        <v>125432</v>
      </c>
      <c r="K1096" s="23">
        <v>17760</v>
      </c>
      <c r="N1096" s="154" t="s">
        <v>115</v>
      </c>
      <c r="O1096" s="172">
        <f t="shared" si="64"/>
        <v>15</v>
      </c>
      <c r="P1096" s="173">
        <v>177.6</v>
      </c>
      <c r="Q1096" s="127">
        <v>85</v>
      </c>
    </row>
    <row r="1097" spans="2:17" ht="0.75" customHeight="1">
      <c r="B1097" s="130">
        <v>1</v>
      </c>
      <c r="C1097" s="154" t="s">
        <v>109</v>
      </c>
      <c r="D1097" s="129">
        <f t="shared" si="66"/>
        <v>185.4</v>
      </c>
      <c r="E1097" s="127">
        <v>84</v>
      </c>
      <c r="F1097" s="127">
        <v>81.5</v>
      </c>
      <c r="G1097" s="127">
        <v>81</v>
      </c>
      <c r="H1097" s="127">
        <v>47</v>
      </c>
      <c r="I1097" s="127">
        <v>35</v>
      </c>
      <c r="J1097" s="155">
        <v>228679</v>
      </c>
      <c r="K1097" s="23">
        <v>18540</v>
      </c>
      <c r="N1097" s="154" t="s">
        <v>109</v>
      </c>
      <c r="O1097" s="172">
        <f t="shared" si="64"/>
        <v>16</v>
      </c>
      <c r="P1097" s="173">
        <v>185.4</v>
      </c>
      <c r="Q1097" s="127">
        <v>84</v>
      </c>
    </row>
    <row r="1098" spans="2:17" ht="0.75" customHeight="1">
      <c r="B1098" s="130">
        <v>9</v>
      </c>
      <c r="C1098" s="154" t="s">
        <v>123</v>
      </c>
      <c r="D1098" s="129">
        <f t="shared" si="66"/>
        <v>189.4</v>
      </c>
      <c r="E1098" s="127">
        <v>85.5</v>
      </c>
      <c r="F1098" s="127">
        <v>79</v>
      </c>
      <c r="G1098" s="127">
        <v>76</v>
      </c>
      <c r="H1098" s="127">
        <v>45</v>
      </c>
      <c r="I1098" s="127">
        <v>37</v>
      </c>
      <c r="J1098" s="155">
        <v>348782</v>
      </c>
      <c r="K1098" s="23">
        <v>18940</v>
      </c>
      <c r="N1098" s="154" t="s">
        <v>123</v>
      </c>
      <c r="O1098" s="172">
        <f aca="true" t="shared" si="67" ref="O1098:O1114">100-Q1098</f>
        <v>14.5</v>
      </c>
      <c r="P1098" s="173">
        <v>189.4</v>
      </c>
      <c r="Q1098" s="127">
        <v>85.5</v>
      </c>
    </row>
    <row r="1099" spans="2:17" ht="0.75" customHeight="1">
      <c r="B1099" s="130">
        <v>1</v>
      </c>
      <c r="C1099" s="154" t="s">
        <v>113</v>
      </c>
      <c r="D1099" s="129">
        <f aca="true" t="shared" si="68" ref="D1099:D1114">K1099/100</f>
        <v>192.6</v>
      </c>
      <c r="E1099" s="127">
        <v>83</v>
      </c>
      <c r="F1099" s="127">
        <v>81</v>
      </c>
      <c r="G1099" s="127">
        <v>76</v>
      </c>
      <c r="H1099" s="127">
        <v>50</v>
      </c>
      <c r="I1099" s="127">
        <v>36</v>
      </c>
      <c r="J1099" s="155">
        <v>1105822</v>
      </c>
      <c r="K1099" s="23">
        <v>19260</v>
      </c>
      <c r="N1099" s="154" t="s">
        <v>113</v>
      </c>
      <c r="O1099" s="172">
        <f t="shared" si="67"/>
        <v>17</v>
      </c>
      <c r="P1099" s="173">
        <v>192.6</v>
      </c>
      <c r="Q1099" s="127">
        <v>83</v>
      </c>
    </row>
    <row r="1100" spans="2:17" ht="0.75" customHeight="1">
      <c r="B1100" s="130">
        <v>1</v>
      </c>
      <c r="C1100" s="154" t="s">
        <v>129</v>
      </c>
      <c r="D1100" s="129">
        <f t="shared" si="68"/>
        <v>198.7</v>
      </c>
      <c r="E1100" s="127">
        <v>82.5</v>
      </c>
      <c r="F1100" s="127">
        <v>77</v>
      </c>
      <c r="G1100" s="127">
        <v>72</v>
      </c>
      <c r="H1100" s="127">
        <v>47</v>
      </c>
      <c r="I1100" s="127">
        <v>35</v>
      </c>
      <c r="J1100" s="155">
        <v>1086932</v>
      </c>
      <c r="K1100" s="23">
        <v>19870</v>
      </c>
      <c r="N1100" s="154" t="s">
        <v>129</v>
      </c>
      <c r="O1100" s="172">
        <f t="shared" si="67"/>
        <v>17.5</v>
      </c>
      <c r="P1100" s="173">
        <v>198.7</v>
      </c>
      <c r="Q1100" s="127">
        <v>82.5</v>
      </c>
    </row>
    <row r="1101" spans="2:17" ht="0.75" customHeight="1">
      <c r="B1101" s="130">
        <v>1</v>
      </c>
      <c r="C1101" s="154" t="s">
        <v>94</v>
      </c>
      <c r="D1101" s="129">
        <f t="shared" si="68"/>
        <v>199.5</v>
      </c>
      <c r="E1101" s="127">
        <v>89.5</v>
      </c>
      <c r="F1101" s="127">
        <v>86</v>
      </c>
      <c r="G1101" s="127">
        <v>85</v>
      </c>
      <c r="H1101" s="127">
        <v>46</v>
      </c>
      <c r="I1101" s="127">
        <v>40.5</v>
      </c>
      <c r="J1101" s="155">
        <v>395900</v>
      </c>
      <c r="K1101" s="23">
        <v>19950</v>
      </c>
      <c r="N1101" s="154" t="s">
        <v>94</v>
      </c>
      <c r="O1101" s="172">
        <f t="shared" si="67"/>
        <v>10.5</v>
      </c>
      <c r="P1101" s="173">
        <v>199.5</v>
      </c>
      <c r="Q1101" s="127">
        <v>89.5</v>
      </c>
    </row>
    <row r="1102" spans="2:17" ht="0.75" customHeight="1">
      <c r="B1102" s="130">
        <v>1</v>
      </c>
      <c r="C1102" s="154" t="s">
        <v>92</v>
      </c>
      <c r="D1102" s="129">
        <f t="shared" si="68"/>
        <v>200.7</v>
      </c>
      <c r="E1102" s="127">
        <v>85</v>
      </c>
      <c r="F1102" s="127">
        <v>86</v>
      </c>
      <c r="G1102" s="127">
        <v>83</v>
      </c>
      <c r="H1102" s="127">
        <v>50</v>
      </c>
      <c r="I1102" s="127">
        <v>38.5</v>
      </c>
      <c r="J1102" s="155">
        <v>2415764</v>
      </c>
      <c r="K1102" s="23">
        <v>20070</v>
      </c>
      <c r="N1102" s="154" t="s">
        <v>92</v>
      </c>
      <c r="O1102" s="172">
        <f t="shared" si="67"/>
        <v>15</v>
      </c>
      <c r="P1102" s="173">
        <v>200.7</v>
      </c>
      <c r="Q1102" s="127">
        <v>85</v>
      </c>
    </row>
    <row r="1103" spans="2:17" ht="0.75" customHeight="1">
      <c r="B1103" s="130">
        <v>1</v>
      </c>
      <c r="C1103" s="154" t="s">
        <v>117</v>
      </c>
      <c r="D1103" s="129">
        <f t="shared" si="68"/>
        <v>210.3</v>
      </c>
      <c r="E1103" s="127">
        <v>82.5</v>
      </c>
      <c r="F1103" s="127">
        <v>80</v>
      </c>
      <c r="G1103" s="127">
        <v>79</v>
      </c>
      <c r="H1103" s="127">
        <v>46</v>
      </c>
      <c r="I1103" s="127">
        <v>34.5</v>
      </c>
      <c r="J1103" s="155">
        <v>1536089</v>
      </c>
      <c r="K1103" s="23">
        <v>21030</v>
      </c>
      <c r="N1103" s="154" t="s">
        <v>117</v>
      </c>
      <c r="O1103" s="172">
        <f t="shared" si="67"/>
        <v>17.5</v>
      </c>
      <c r="P1103" s="173">
        <v>210.3</v>
      </c>
      <c r="Q1103" s="127">
        <v>82.5</v>
      </c>
    </row>
    <row r="1104" spans="2:17" ht="0.75" customHeight="1">
      <c r="B1104" s="130">
        <v>6</v>
      </c>
      <c r="C1104" s="154" t="s">
        <v>103</v>
      </c>
      <c r="D1104" s="129">
        <f t="shared" si="68"/>
        <v>211.3</v>
      </c>
      <c r="E1104" s="127">
        <v>85</v>
      </c>
      <c r="F1104" s="127">
        <v>83</v>
      </c>
      <c r="G1104" s="127">
        <v>81</v>
      </c>
      <c r="H1104" s="127">
        <v>48</v>
      </c>
      <c r="I1104" s="127">
        <v>37</v>
      </c>
      <c r="J1104" s="155">
        <v>568928</v>
      </c>
      <c r="K1104" s="23">
        <v>21130</v>
      </c>
      <c r="N1104" s="154" t="s">
        <v>103</v>
      </c>
      <c r="O1104" s="172">
        <f t="shared" si="67"/>
        <v>15</v>
      </c>
      <c r="P1104" s="173">
        <v>211.3</v>
      </c>
      <c r="Q1104" s="127">
        <v>85</v>
      </c>
    </row>
    <row r="1105" spans="2:17" ht="0.75" customHeight="1">
      <c r="B1105" s="130">
        <v>1</v>
      </c>
      <c r="C1105" s="154" t="s">
        <v>107</v>
      </c>
      <c r="D1105" s="129">
        <f t="shared" si="68"/>
        <v>212.3</v>
      </c>
      <c r="E1105" s="127">
        <v>89.5</v>
      </c>
      <c r="F1105" s="127">
        <v>82</v>
      </c>
      <c r="G1105" s="127">
        <v>86</v>
      </c>
      <c r="H1105" s="127">
        <v>41</v>
      </c>
      <c r="I1105" s="127">
        <v>37</v>
      </c>
      <c r="J1105" s="155">
        <v>172220</v>
      </c>
      <c r="K1105" s="23">
        <v>21230</v>
      </c>
      <c r="N1105" s="154" t="s">
        <v>107</v>
      </c>
      <c r="O1105" s="172">
        <f t="shared" si="67"/>
        <v>10.5</v>
      </c>
      <c r="P1105" s="173">
        <v>212.3</v>
      </c>
      <c r="Q1105" s="127">
        <v>89.5</v>
      </c>
    </row>
    <row r="1106" spans="2:17" ht="0.75" customHeight="1">
      <c r="B1106" s="130">
        <v>1</v>
      </c>
      <c r="C1106" s="154" t="s">
        <v>90</v>
      </c>
      <c r="D1106" s="129">
        <f t="shared" si="68"/>
        <v>212.5</v>
      </c>
      <c r="E1106" s="127">
        <v>89.5</v>
      </c>
      <c r="F1106" s="127">
        <v>87.5</v>
      </c>
      <c r="G1106" s="127">
        <v>88</v>
      </c>
      <c r="H1106" s="127">
        <v>57</v>
      </c>
      <c r="I1106" s="127">
        <v>39.5</v>
      </c>
      <c r="J1106" s="155">
        <v>233427</v>
      </c>
      <c r="K1106" s="23">
        <v>21250</v>
      </c>
      <c r="N1106" s="154" t="s">
        <v>90</v>
      </c>
      <c r="O1106" s="172">
        <f t="shared" si="67"/>
        <v>10.5</v>
      </c>
      <c r="P1106" s="173">
        <v>212.5</v>
      </c>
      <c r="Q1106" s="127">
        <v>89.5</v>
      </c>
    </row>
    <row r="1107" spans="2:17" ht="0.75" customHeight="1">
      <c r="B1107" s="130">
        <v>1</v>
      </c>
      <c r="C1107" s="154" t="s">
        <v>105</v>
      </c>
      <c r="D1107" s="129">
        <f t="shared" si="68"/>
        <v>216.6</v>
      </c>
      <c r="E1107" s="127">
        <v>87.5</v>
      </c>
      <c r="F1107" s="127">
        <v>82</v>
      </c>
      <c r="G1107" s="127">
        <v>82</v>
      </c>
      <c r="H1107" s="127">
        <v>45</v>
      </c>
      <c r="I1107" s="127">
        <v>36.5</v>
      </c>
      <c r="J1107" s="155">
        <v>269081</v>
      </c>
      <c r="K1107" s="23">
        <v>21660</v>
      </c>
      <c r="N1107" s="154" t="s">
        <v>105</v>
      </c>
      <c r="O1107" s="172">
        <f t="shared" si="67"/>
        <v>12.5</v>
      </c>
      <c r="P1107" s="173">
        <v>216.6</v>
      </c>
      <c r="Q1107" s="127">
        <v>87.5</v>
      </c>
    </row>
    <row r="1108" spans="2:17" ht="0.75" customHeight="1">
      <c r="B1108" s="130">
        <v>1</v>
      </c>
      <c r="C1108" s="154" t="s">
        <v>88</v>
      </c>
      <c r="D1108" s="129">
        <f t="shared" si="68"/>
        <v>219.4</v>
      </c>
      <c r="E1108" s="127">
        <v>92.5</v>
      </c>
      <c r="F1108" s="127">
        <v>88</v>
      </c>
      <c r="G1108" s="127">
        <v>87</v>
      </c>
      <c r="H1108" s="127">
        <v>57</v>
      </c>
      <c r="I1108" s="127">
        <v>42</v>
      </c>
      <c r="J1108" s="155">
        <v>145954</v>
      </c>
      <c r="K1108" s="23">
        <v>21940</v>
      </c>
      <c r="N1108" s="154" t="s">
        <v>88</v>
      </c>
      <c r="O1108" s="172">
        <f t="shared" si="67"/>
        <v>7.5</v>
      </c>
      <c r="P1108" s="173">
        <v>219.4</v>
      </c>
      <c r="Q1108" s="127">
        <v>92.5</v>
      </c>
    </row>
    <row r="1109" spans="2:17" ht="0.75" customHeight="1">
      <c r="B1109" s="130">
        <v>1</v>
      </c>
      <c r="C1109" s="154" t="s">
        <v>12</v>
      </c>
      <c r="D1109" s="129">
        <f t="shared" si="68"/>
        <v>221.1</v>
      </c>
      <c r="E1109" s="127">
        <v>89.5</v>
      </c>
      <c r="F1109" s="127">
        <v>84.5</v>
      </c>
      <c r="G1109" s="127">
        <v>80</v>
      </c>
      <c r="H1109" s="127">
        <v>50</v>
      </c>
      <c r="I1109" s="127">
        <v>39</v>
      </c>
      <c r="J1109" s="155">
        <v>5108540</v>
      </c>
      <c r="K1109" s="23">
        <v>22110</v>
      </c>
      <c r="N1109" s="154" t="s">
        <v>12</v>
      </c>
      <c r="O1109" s="172">
        <f t="shared" si="67"/>
        <v>10.5</v>
      </c>
      <c r="P1109" s="173">
        <v>221.1</v>
      </c>
      <c r="Q1109" s="127">
        <v>89.5</v>
      </c>
    </row>
    <row r="1110" spans="2:17" ht="0.75" customHeight="1">
      <c r="B1110" s="130">
        <v>5</v>
      </c>
      <c r="C1110" s="154" t="s">
        <v>99</v>
      </c>
      <c r="D1110" s="129">
        <f t="shared" si="68"/>
        <v>227.7</v>
      </c>
      <c r="E1110" s="127">
        <v>91</v>
      </c>
      <c r="F1110" s="127">
        <v>83.5</v>
      </c>
      <c r="G1110" s="127">
        <v>79</v>
      </c>
      <c r="H1110" s="127">
        <v>48</v>
      </c>
      <c r="I1110" s="127">
        <v>39.5</v>
      </c>
      <c r="J1110" s="155">
        <v>83695</v>
      </c>
      <c r="K1110" s="23">
        <v>22770</v>
      </c>
      <c r="N1110" s="154" t="s">
        <v>99</v>
      </c>
      <c r="O1110" s="172">
        <f t="shared" si="67"/>
        <v>9</v>
      </c>
      <c r="P1110" s="173">
        <v>227.7</v>
      </c>
      <c r="Q1110" s="127">
        <v>91</v>
      </c>
    </row>
    <row r="1111" spans="2:17" ht="0.75" customHeight="1">
      <c r="B1111" s="130">
        <v>5</v>
      </c>
      <c r="C1111" s="154" t="s">
        <v>318</v>
      </c>
      <c r="D1111" s="129">
        <f t="shared" si="68"/>
        <v>229.5</v>
      </c>
      <c r="E1111" s="127">
        <v>85</v>
      </c>
      <c r="F1111" s="127">
        <v>67.5</v>
      </c>
      <c r="G1111" s="127">
        <v>58</v>
      </c>
      <c r="H1111" s="127">
        <v>42</v>
      </c>
      <c r="I1111" s="127">
        <v>35</v>
      </c>
      <c r="J1111" s="155">
        <v>143669</v>
      </c>
      <c r="K1111" s="23">
        <v>22950</v>
      </c>
      <c r="N1111" s="154" t="s">
        <v>318</v>
      </c>
      <c r="O1111" s="172">
        <f t="shared" si="67"/>
        <v>15</v>
      </c>
      <c r="P1111" s="173">
        <v>229.5</v>
      </c>
      <c r="Q1111" s="127">
        <v>85</v>
      </c>
    </row>
    <row r="1112" spans="2:17" ht="0.75" customHeight="1">
      <c r="B1112" s="130">
        <v>3</v>
      </c>
      <c r="C1112" s="154" t="s">
        <v>353</v>
      </c>
      <c r="D1112" s="129">
        <f t="shared" si="68"/>
        <v>237.9</v>
      </c>
      <c r="E1112" s="127">
        <v>85</v>
      </c>
      <c r="F1112" s="127">
        <v>46</v>
      </c>
      <c r="G1112" s="127">
        <v>38</v>
      </c>
      <c r="H1112" s="127">
        <v>24</v>
      </c>
      <c r="I1112" s="127">
        <v>29.5</v>
      </c>
      <c r="J1112" s="155">
        <v>26650</v>
      </c>
      <c r="K1112" s="23">
        <v>23790</v>
      </c>
      <c r="N1112" s="154" t="s">
        <v>353</v>
      </c>
      <c r="O1112" s="172">
        <f t="shared" si="67"/>
        <v>15</v>
      </c>
      <c r="P1112" s="173">
        <v>237.9</v>
      </c>
      <c r="Q1112" s="127">
        <v>85</v>
      </c>
    </row>
    <row r="1113" spans="2:17" ht="0.75" customHeight="1">
      <c r="B1113" s="130">
        <v>1</v>
      </c>
      <c r="C1113" s="154" t="s">
        <v>27</v>
      </c>
      <c r="D1113" s="129">
        <f t="shared" si="68"/>
        <v>258.6</v>
      </c>
      <c r="E1113" s="127">
        <v>89.5</v>
      </c>
      <c r="F1113" s="127">
        <v>91.5</v>
      </c>
      <c r="G1113" s="127">
        <v>93</v>
      </c>
      <c r="H1113" s="127">
        <v>50</v>
      </c>
      <c r="I1113" s="127">
        <v>39.5</v>
      </c>
      <c r="J1113" s="155">
        <v>300508</v>
      </c>
      <c r="K1113" s="23">
        <v>25860</v>
      </c>
      <c r="N1113" s="154" t="s">
        <v>27</v>
      </c>
      <c r="O1113" s="172">
        <f t="shared" si="67"/>
        <v>10.5</v>
      </c>
      <c r="P1113" s="173">
        <v>258.6</v>
      </c>
      <c r="Q1113" s="127">
        <v>89.5</v>
      </c>
    </row>
    <row r="1114" spans="2:17" ht="0.75" customHeight="1">
      <c r="B1114" s="130">
        <v>6</v>
      </c>
      <c r="C1114" s="154" t="s">
        <v>101</v>
      </c>
      <c r="D1114" s="129">
        <f t="shared" si="68"/>
        <v>269.8</v>
      </c>
      <c r="E1114" s="127">
        <v>86</v>
      </c>
      <c r="F1114" s="127">
        <v>83.5</v>
      </c>
      <c r="G1114" s="127">
        <v>78</v>
      </c>
      <c r="H1114" s="127">
        <v>49</v>
      </c>
      <c r="I1114" s="127">
        <v>39.5</v>
      </c>
      <c r="J1114" s="155">
        <v>6952020</v>
      </c>
      <c r="K1114" s="23">
        <v>26980</v>
      </c>
      <c r="N1114" s="154" t="s">
        <v>101</v>
      </c>
      <c r="O1114" s="172">
        <f t="shared" si="67"/>
        <v>14</v>
      </c>
      <c r="P1114" s="173">
        <v>269.8</v>
      </c>
      <c r="Q1114" s="127">
        <v>86</v>
      </c>
    </row>
    <row r="1115" spans="2:11" ht="0.75" customHeight="1">
      <c r="B1115" s="130"/>
      <c r="C1115" s="157" t="s">
        <v>359</v>
      </c>
      <c r="D1115" s="158">
        <f>MEDIAN(K1002:K1114)</f>
        <v>4360</v>
      </c>
      <c r="E1115" s="159">
        <f aca="true" t="shared" si="69" ref="E1115:J1115">MEDIAN(E1002:E1114)</f>
        <v>68.5</v>
      </c>
      <c r="F1115" s="159">
        <f t="shared" si="69"/>
        <v>56.5</v>
      </c>
      <c r="G1115" s="159">
        <f t="shared" si="69"/>
        <v>55</v>
      </c>
      <c r="H1115" s="159">
        <f t="shared" si="69"/>
        <v>29</v>
      </c>
      <c r="I1115" s="159">
        <f t="shared" si="69"/>
        <v>32</v>
      </c>
      <c r="J1115" s="158">
        <f t="shared" si="69"/>
        <v>26650</v>
      </c>
      <c r="K1115"/>
    </row>
    <row r="1116" spans="2:10" ht="0.75" customHeight="1">
      <c r="B1116" s="65"/>
      <c r="C1116" s="65"/>
      <c r="D1116" s="65"/>
      <c r="E1116" s="65"/>
      <c r="F1116" s="65"/>
      <c r="G1116" s="65"/>
      <c r="H1116" s="65"/>
      <c r="I1116" s="65"/>
      <c r="J1116" s="65"/>
    </row>
    <row r="1117" spans="2:10" ht="0.75" customHeight="1">
      <c r="B1117" s="65"/>
      <c r="C1117" s="65"/>
      <c r="D1117" s="65" t="s">
        <v>18</v>
      </c>
      <c r="E1117" s="65" t="s">
        <v>19</v>
      </c>
      <c r="F1117" s="65" t="s">
        <v>20</v>
      </c>
      <c r="G1117" s="65" t="s">
        <v>15</v>
      </c>
      <c r="H1117" s="65" t="s">
        <v>21</v>
      </c>
      <c r="I1117" s="65"/>
      <c r="J1117" s="65"/>
    </row>
    <row r="1118" spans="2:10" ht="0.75" customHeight="1">
      <c r="B1118" s="65"/>
      <c r="C1118" s="65"/>
      <c r="D1118" s="160">
        <v>0.9679</v>
      </c>
      <c r="E1118" s="160">
        <f>(1-D1118)/2</f>
        <v>0.01605000000000001</v>
      </c>
      <c r="F1118" s="160">
        <f>(1-D1118)/2</f>
        <v>0.01605000000000001</v>
      </c>
      <c r="G1118" s="160"/>
      <c r="H1118" s="160">
        <f>SUM(D1118:F1118)</f>
        <v>1</v>
      </c>
      <c r="I1118" s="65"/>
      <c r="J1118" s="65"/>
    </row>
    <row r="1119" spans="2:10" ht="0.75" customHeight="1">
      <c r="B1119" s="65"/>
      <c r="C1119" s="154" t="s">
        <v>27</v>
      </c>
      <c r="D1119" s="127">
        <v>93</v>
      </c>
      <c r="E1119" s="127">
        <v>50</v>
      </c>
      <c r="F1119" s="127">
        <v>39.5</v>
      </c>
      <c r="G1119" s="127">
        <v>91.5</v>
      </c>
      <c r="H1119" s="127">
        <f aca="true" t="shared" si="70" ref="H1119:H1150">D1119*$D$1118+E1119*$E$1118+F1119*$F$1118</f>
        <v>91.451175</v>
      </c>
      <c r="I1119" s="65"/>
      <c r="J1119" s="65"/>
    </row>
    <row r="1120" spans="2:10" ht="0.75" customHeight="1">
      <c r="B1120" s="65"/>
      <c r="C1120" s="154" t="s">
        <v>86</v>
      </c>
      <c r="D1120" s="127">
        <v>93</v>
      </c>
      <c r="E1120" s="127">
        <v>49</v>
      </c>
      <c r="F1120" s="127">
        <v>36</v>
      </c>
      <c r="G1120" s="127">
        <v>89</v>
      </c>
      <c r="H1120" s="127">
        <f t="shared" si="70"/>
        <v>91.37895</v>
      </c>
      <c r="I1120" s="65"/>
      <c r="J1120" s="65"/>
    </row>
    <row r="1121" spans="2:10" ht="0.75" customHeight="1">
      <c r="B1121" s="65"/>
      <c r="C1121" s="154" t="s">
        <v>88</v>
      </c>
      <c r="D1121" s="127">
        <v>87</v>
      </c>
      <c r="E1121" s="127">
        <v>57</v>
      </c>
      <c r="F1121" s="127">
        <v>42</v>
      </c>
      <c r="G1121" s="127">
        <v>88</v>
      </c>
      <c r="H1121" s="127">
        <f t="shared" si="70"/>
        <v>85.79625</v>
      </c>
      <c r="I1121" s="65"/>
      <c r="J1121" s="65"/>
    </row>
    <row r="1122" spans="2:10" ht="0.75" customHeight="1">
      <c r="B1122" s="65"/>
      <c r="C1122" s="154" t="s">
        <v>90</v>
      </c>
      <c r="D1122" s="127">
        <v>88</v>
      </c>
      <c r="E1122" s="127">
        <v>57</v>
      </c>
      <c r="F1122" s="127">
        <v>39.5</v>
      </c>
      <c r="G1122" s="127">
        <v>87.5</v>
      </c>
      <c r="H1122" s="127">
        <f t="shared" si="70"/>
        <v>86.72402500000001</v>
      </c>
      <c r="I1122" s="65"/>
      <c r="J1122" s="65"/>
    </row>
    <row r="1123" spans="2:10" ht="0.75" customHeight="1">
      <c r="B1123" s="65"/>
      <c r="C1123" s="154" t="s">
        <v>92</v>
      </c>
      <c r="D1123" s="127">
        <v>83</v>
      </c>
      <c r="E1123" s="127">
        <v>50</v>
      </c>
      <c r="F1123" s="127">
        <v>38.5</v>
      </c>
      <c r="G1123" s="127">
        <v>86</v>
      </c>
      <c r="H1123" s="127">
        <f t="shared" si="70"/>
        <v>81.756125</v>
      </c>
      <c r="I1123" s="65"/>
      <c r="J1123" s="65"/>
    </row>
    <row r="1124" spans="2:10" ht="0.75" customHeight="1">
      <c r="B1124" s="65"/>
      <c r="C1124" s="154" t="s">
        <v>94</v>
      </c>
      <c r="D1124" s="127">
        <v>85</v>
      </c>
      <c r="E1124" s="127">
        <v>46</v>
      </c>
      <c r="F1124" s="127">
        <v>40.5</v>
      </c>
      <c r="G1124" s="127">
        <v>86</v>
      </c>
      <c r="H1124" s="127">
        <f t="shared" si="70"/>
        <v>83.659825</v>
      </c>
      <c r="I1124" s="65"/>
      <c r="J1124" s="65"/>
    </row>
    <row r="1125" spans="2:10" ht="0.75" customHeight="1">
      <c r="B1125" s="65"/>
      <c r="C1125" s="154" t="s">
        <v>96</v>
      </c>
      <c r="D1125" s="127">
        <v>81</v>
      </c>
      <c r="E1125" s="127">
        <v>48</v>
      </c>
      <c r="F1125" s="127">
        <v>41.5</v>
      </c>
      <c r="G1125" s="127">
        <v>85.5</v>
      </c>
      <c r="H1125" s="127">
        <f t="shared" si="70"/>
        <v>79.836375</v>
      </c>
      <c r="I1125" s="65"/>
      <c r="J1125" s="65"/>
    </row>
    <row r="1126" spans="2:10" ht="0.75" customHeight="1">
      <c r="B1126" s="65"/>
      <c r="C1126" s="154" t="s">
        <v>12</v>
      </c>
      <c r="D1126" s="127">
        <v>80</v>
      </c>
      <c r="E1126" s="127">
        <v>50</v>
      </c>
      <c r="F1126" s="127">
        <v>39</v>
      </c>
      <c r="G1126" s="127">
        <v>84.5</v>
      </c>
      <c r="H1126" s="127">
        <f t="shared" si="70"/>
        <v>78.86045</v>
      </c>
      <c r="I1126" s="65"/>
      <c r="J1126" s="65"/>
    </row>
    <row r="1127" spans="2:10" ht="0.75" customHeight="1">
      <c r="B1127" s="65"/>
      <c r="C1127" s="154" t="s">
        <v>99</v>
      </c>
      <c r="D1127" s="127">
        <v>79</v>
      </c>
      <c r="E1127" s="127">
        <v>48</v>
      </c>
      <c r="F1127" s="127">
        <v>39.5</v>
      </c>
      <c r="G1127" s="127">
        <v>83.5</v>
      </c>
      <c r="H1127" s="127">
        <f t="shared" si="70"/>
        <v>77.868475</v>
      </c>
      <c r="I1127" s="65"/>
      <c r="J1127" s="65"/>
    </row>
    <row r="1128" spans="2:10" ht="0.75" customHeight="1">
      <c r="B1128" s="65"/>
      <c r="C1128" s="154" t="s">
        <v>101</v>
      </c>
      <c r="D1128" s="127">
        <v>78</v>
      </c>
      <c r="E1128" s="127">
        <v>49</v>
      </c>
      <c r="F1128" s="127">
        <v>39.5</v>
      </c>
      <c r="G1128" s="127">
        <v>83.5</v>
      </c>
      <c r="H1128" s="127">
        <f t="shared" si="70"/>
        <v>76.91662500000001</v>
      </c>
      <c r="I1128" s="65"/>
      <c r="J1128" s="65"/>
    </row>
    <row r="1129" spans="2:10" ht="0.75" customHeight="1">
      <c r="B1129" s="65"/>
      <c r="C1129" s="154" t="s">
        <v>103</v>
      </c>
      <c r="D1129" s="127">
        <v>81</v>
      </c>
      <c r="E1129" s="127">
        <v>48</v>
      </c>
      <c r="F1129" s="127">
        <v>37</v>
      </c>
      <c r="G1129" s="127">
        <v>83</v>
      </c>
      <c r="H1129" s="127">
        <f t="shared" si="70"/>
        <v>79.76415</v>
      </c>
      <c r="I1129" s="65"/>
      <c r="J1129" s="65"/>
    </row>
    <row r="1130" spans="2:10" ht="0.75" customHeight="1">
      <c r="B1130" s="65"/>
      <c r="C1130" s="154" t="s">
        <v>105</v>
      </c>
      <c r="D1130" s="127">
        <v>82</v>
      </c>
      <c r="E1130" s="127">
        <v>45</v>
      </c>
      <c r="F1130" s="127">
        <v>36.5</v>
      </c>
      <c r="G1130" s="127">
        <v>82</v>
      </c>
      <c r="H1130" s="127">
        <f t="shared" si="70"/>
        <v>80.675875</v>
      </c>
      <c r="I1130" s="65"/>
      <c r="J1130" s="65"/>
    </row>
    <row r="1131" spans="2:10" ht="0.75" customHeight="1">
      <c r="B1131" s="65"/>
      <c r="C1131" s="154" t="s">
        <v>107</v>
      </c>
      <c r="D1131" s="127">
        <v>86</v>
      </c>
      <c r="E1131" s="127">
        <v>41</v>
      </c>
      <c r="F1131" s="127">
        <v>37</v>
      </c>
      <c r="G1131" s="127">
        <v>82</v>
      </c>
      <c r="H1131" s="127">
        <f t="shared" si="70"/>
        <v>84.49130000000001</v>
      </c>
      <c r="I1131" s="65"/>
      <c r="J1131" s="65"/>
    </row>
    <row r="1132" spans="2:10" ht="0.75" customHeight="1">
      <c r="B1132" s="65"/>
      <c r="C1132" s="154" t="s">
        <v>109</v>
      </c>
      <c r="D1132" s="127">
        <v>81</v>
      </c>
      <c r="E1132" s="127">
        <v>47</v>
      </c>
      <c r="F1132" s="127">
        <v>35</v>
      </c>
      <c r="G1132" s="127">
        <v>81.5</v>
      </c>
      <c r="H1132" s="127">
        <f t="shared" si="70"/>
        <v>79.71600000000001</v>
      </c>
      <c r="I1132" s="65"/>
      <c r="J1132" s="65"/>
    </row>
    <row r="1133" spans="2:10" ht="0.75" customHeight="1">
      <c r="B1133" s="65"/>
      <c r="C1133" s="154" t="s">
        <v>111</v>
      </c>
      <c r="D1133" s="127">
        <v>71</v>
      </c>
      <c r="E1133" s="127">
        <v>49</v>
      </c>
      <c r="F1133" s="127">
        <v>43</v>
      </c>
      <c r="G1133" s="127">
        <v>81.5</v>
      </c>
      <c r="H1133" s="127">
        <f t="shared" si="70"/>
        <v>70.1975</v>
      </c>
      <c r="I1133" s="65"/>
      <c r="J1133" s="65"/>
    </row>
    <row r="1134" spans="2:10" ht="0.75" customHeight="1">
      <c r="B1134" s="65"/>
      <c r="C1134" s="154" t="s">
        <v>113</v>
      </c>
      <c r="D1134" s="127">
        <v>76</v>
      </c>
      <c r="E1134" s="127">
        <v>50</v>
      </c>
      <c r="F1134" s="127">
        <v>36</v>
      </c>
      <c r="G1134" s="127">
        <v>81</v>
      </c>
      <c r="H1134" s="127">
        <f t="shared" si="70"/>
        <v>74.94069999999999</v>
      </c>
      <c r="I1134" s="65"/>
      <c r="J1134" s="65"/>
    </row>
    <row r="1135" spans="2:10" ht="0.75" customHeight="1">
      <c r="B1135" s="65"/>
      <c r="C1135" s="154" t="s">
        <v>115</v>
      </c>
      <c r="D1135" s="127">
        <v>85</v>
      </c>
      <c r="E1135" s="127">
        <v>44</v>
      </c>
      <c r="F1135" s="127">
        <v>32</v>
      </c>
      <c r="G1135" s="127">
        <v>80.5</v>
      </c>
      <c r="H1135" s="127">
        <f t="shared" si="70"/>
        <v>83.4913</v>
      </c>
      <c r="I1135" s="65"/>
      <c r="J1135" s="65"/>
    </row>
    <row r="1136" spans="2:10" ht="0.75" customHeight="1">
      <c r="B1136" s="65"/>
      <c r="C1136" s="154" t="s">
        <v>117</v>
      </c>
      <c r="D1136" s="127">
        <v>79</v>
      </c>
      <c r="E1136" s="127">
        <v>46</v>
      </c>
      <c r="F1136" s="127">
        <v>34.5</v>
      </c>
      <c r="G1136" s="127">
        <v>80</v>
      </c>
      <c r="H1136" s="127">
        <f t="shared" si="70"/>
        <v>77.756125</v>
      </c>
      <c r="I1136" s="65"/>
      <c r="J1136" s="65"/>
    </row>
    <row r="1137" spans="2:10" ht="0.75" customHeight="1">
      <c r="B1137" s="65"/>
      <c r="C1137" s="154" t="s">
        <v>119</v>
      </c>
      <c r="D1137" s="127">
        <v>80</v>
      </c>
      <c r="E1137" s="127">
        <v>42</v>
      </c>
      <c r="F1137" s="127">
        <v>37.5</v>
      </c>
      <c r="G1137" s="127">
        <v>80</v>
      </c>
      <c r="H1137" s="127">
        <f t="shared" si="70"/>
        <v>78.707975</v>
      </c>
      <c r="I1137" s="65"/>
      <c r="J1137" s="65"/>
    </row>
    <row r="1138" spans="2:10" ht="0.75" customHeight="1">
      <c r="B1138" s="65"/>
      <c r="C1138" s="154" t="s">
        <v>121</v>
      </c>
      <c r="D1138" s="127">
        <v>78</v>
      </c>
      <c r="E1138" s="127">
        <v>46</v>
      </c>
      <c r="F1138" s="127">
        <v>35</v>
      </c>
      <c r="G1138" s="127">
        <v>79.5</v>
      </c>
      <c r="H1138" s="127">
        <f t="shared" si="70"/>
        <v>76.79625</v>
      </c>
      <c r="I1138" s="65"/>
      <c r="J1138" s="65"/>
    </row>
    <row r="1139" spans="2:10" ht="0.75" customHeight="1">
      <c r="B1139" s="65"/>
      <c r="C1139" s="154" t="s">
        <v>123</v>
      </c>
      <c r="D1139" s="127">
        <v>76</v>
      </c>
      <c r="E1139" s="127">
        <v>45</v>
      </c>
      <c r="F1139" s="127">
        <v>37</v>
      </c>
      <c r="G1139" s="127">
        <v>79</v>
      </c>
      <c r="H1139" s="127">
        <f t="shared" si="70"/>
        <v>74.87650000000001</v>
      </c>
      <c r="I1139" s="65"/>
      <c r="J1139" s="65"/>
    </row>
    <row r="1140" spans="2:10" ht="0.75" customHeight="1">
      <c r="B1140" s="65"/>
      <c r="C1140" s="154" t="s">
        <v>125</v>
      </c>
      <c r="D1140" s="127">
        <v>82</v>
      </c>
      <c r="E1140" s="127">
        <v>42</v>
      </c>
      <c r="F1140" s="127">
        <v>33.5</v>
      </c>
      <c r="G1140" s="127">
        <v>79</v>
      </c>
      <c r="H1140" s="127">
        <f t="shared" si="70"/>
        <v>80.579575</v>
      </c>
      <c r="I1140" s="65"/>
      <c r="J1140" s="65"/>
    </row>
    <row r="1141" spans="2:10" ht="0.75" customHeight="1">
      <c r="B1141" s="65"/>
      <c r="C1141" s="154" t="s">
        <v>127</v>
      </c>
      <c r="D1141" s="127">
        <v>71</v>
      </c>
      <c r="E1141" s="127">
        <v>45</v>
      </c>
      <c r="F1141" s="127">
        <v>38.5</v>
      </c>
      <c r="G1141" s="127">
        <v>77.5</v>
      </c>
      <c r="H1141" s="127">
        <f t="shared" si="70"/>
        <v>70.061075</v>
      </c>
      <c r="I1141" s="65"/>
      <c r="J1141" s="65"/>
    </row>
    <row r="1142" spans="2:10" ht="0.75" customHeight="1">
      <c r="B1142" s="65"/>
      <c r="C1142" s="154" t="s">
        <v>129</v>
      </c>
      <c r="D1142" s="127">
        <v>72</v>
      </c>
      <c r="E1142" s="127">
        <v>47</v>
      </c>
      <c r="F1142" s="127">
        <v>35</v>
      </c>
      <c r="G1142" s="127">
        <v>77</v>
      </c>
      <c r="H1142" s="127">
        <f t="shared" si="70"/>
        <v>71.0049</v>
      </c>
      <c r="I1142" s="65"/>
      <c r="J1142" s="65"/>
    </row>
    <row r="1143" spans="2:10" ht="0.75" customHeight="1">
      <c r="B1143" s="65"/>
      <c r="C1143" s="154" t="s">
        <v>157</v>
      </c>
      <c r="D1143" s="127">
        <v>75</v>
      </c>
      <c r="E1143" s="127">
        <v>40</v>
      </c>
      <c r="F1143" s="127">
        <v>36</v>
      </c>
      <c r="G1143" s="127">
        <v>75.5</v>
      </c>
      <c r="H1143" s="127">
        <f t="shared" si="70"/>
        <v>73.8123</v>
      </c>
      <c r="I1143" s="65"/>
      <c r="J1143" s="65"/>
    </row>
    <row r="1144" spans="2:10" ht="0.75" customHeight="1">
      <c r="B1144" s="65"/>
      <c r="C1144" s="154" t="s">
        <v>159</v>
      </c>
      <c r="D1144" s="127">
        <v>69</v>
      </c>
      <c r="E1144" s="127">
        <v>42</v>
      </c>
      <c r="F1144" s="127">
        <v>38.5</v>
      </c>
      <c r="G1144" s="127">
        <v>75</v>
      </c>
      <c r="H1144" s="127">
        <f t="shared" si="70"/>
        <v>68.077125</v>
      </c>
      <c r="I1144" s="65"/>
      <c r="J1144" s="65"/>
    </row>
    <row r="1145" spans="2:10" ht="0.75" customHeight="1">
      <c r="B1145" s="65"/>
      <c r="C1145" s="154" t="s">
        <v>161</v>
      </c>
      <c r="D1145" s="127">
        <v>63</v>
      </c>
      <c r="E1145" s="127">
        <v>47</v>
      </c>
      <c r="F1145" s="127">
        <v>36.5</v>
      </c>
      <c r="G1145" s="127">
        <v>73.5</v>
      </c>
      <c r="H1145" s="127">
        <f t="shared" si="70"/>
        <v>62.317875</v>
      </c>
      <c r="I1145" s="65"/>
      <c r="J1145" s="65"/>
    </row>
    <row r="1146" spans="2:10" ht="0.75" customHeight="1">
      <c r="B1146" s="65"/>
      <c r="C1146" s="154" t="s">
        <v>0</v>
      </c>
      <c r="D1146" s="127">
        <v>70</v>
      </c>
      <c r="E1146" s="127">
        <v>34</v>
      </c>
      <c r="F1146" s="127">
        <v>42</v>
      </c>
      <c r="G1146" s="127">
        <v>73</v>
      </c>
      <c r="H1146" s="127">
        <f t="shared" si="70"/>
        <v>68.97279999999999</v>
      </c>
      <c r="I1146" s="65"/>
      <c r="J1146" s="65"/>
    </row>
    <row r="1147" spans="2:10" ht="0.75" customHeight="1">
      <c r="B1147" s="65"/>
      <c r="C1147" s="154" t="s">
        <v>2</v>
      </c>
      <c r="D1147" s="127">
        <v>69</v>
      </c>
      <c r="E1147" s="127">
        <v>39</v>
      </c>
      <c r="F1147" s="127">
        <v>38</v>
      </c>
      <c r="G1147" s="127">
        <v>73</v>
      </c>
      <c r="H1147" s="127">
        <f t="shared" si="70"/>
        <v>68.02095</v>
      </c>
      <c r="I1147" s="65"/>
      <c r="J1147" s="65"/>
    </row>
    <row r="1148" spans="2:10" ht="0.75" customHeight="1">
      <c r="B1148" s="65"/>
      <c r="C1148" s="154" t="s">
        <v>294</v>
      </c>
      <c r="D1148" s="127">
        <v>66</v>
      </c>
      <c r="E1148" s="127">
        <v>39</v>
      </c>
      <c r="F1148" s="127">
        <v>36.5</v>
      </c>
      <c r="G1148" s="127">
        <v>71</v>
      </c>
      <c r="H1148" s="127">
        <f t="shared" si="70"/>
        <v>65.093175</v>
      </c>
      <c r="I1148" s="65"/>
      <c r="J1148" s="65"/>
    </row>
    <row r="1149" spans="2:10" ht="0.75" customHeight="1">
      <c r="B1149" s="65"/>
      <c r="C1149" s="154" t="s">
        <v>296</v>
      </c>
      <c r="D1149" s="127">
        <v>65</v>
      </c>
      <c r="E1149" s="127">
        <v>42</v>
      </c>
      <c r="F1149" s="127">
        <v>35</v>
      </c>
      <c r="G1149" s="127">
        <v>71</v>
      </c>
      <c r="H1149" s="127">
        <f t="shared" si="70"/>
        <v>64.14935</v>
      </c>
      <c r="I1149" s="65"/>
      <c r="J1149" s="65"/>
    </row>
    <row r="1150" spans="2:10" ht="0.75" customHeight="1">
      <c r="B1150" s="65"/>
      <c r="C1150" s="154" t="s">
        <v>298</v>
      </c>
      <c r="D1150" s="127">
        <v>64</v>
      </c>
      <c r="E1150" s="127">
        <v>34</v>
      </c>
      <c r="F1150" s="127">
        <v>43</v>
      </c>
      <c r="G1150" s="127">
        <v>70.5</v>
      </c>
      <c r="H1150" s="127">
        <f t="shared" si="70"/>
        <v>63.181450000000005</v>
      </c>
      <c r="I1150" s="65"/>
      <c r="J1150" s="65"/>
    </row>
    <row r="1151" spans="2:10" ht="0.75" customHeight="1">
      <c r="B1151" s="65"/>
      <c r="C1151" s="154" t="s">
        <v>300</v>
      </c>
      <c r="D1151" s="127">
        <v>71</v>
      </c>
      <c r="E1151" s="127">
        <v>41</v>
      </c>
      <c r="F1151" s="127">
        <v>28.5</v>
      </c>
      <c r="G1151" s="127">
        <v>70.5</v>
      </c>
      <c r="H1151" s="127">
        <f aca="true" t="shared" si="71" ref="H1151:H1182">D1151*$D$1118+E1151*$E$1118+F1151*$F$1118</f>
        <v>69.836375</v>
      </c>
      <c r="I1151" s="65"/>
      <c r="J1151" s="65"/>
    </row>
    <row r="1152" spans="2:10" ht="0.75" customHeight="1">
      <c r="B1152" s="65"/>
      <c r="C1152" s="154" t="s">
        <v>302</v>
      </c>
      <c r="D1152" s="127">
        <v>65</v>
      </c>
      <c r="E1152" s="127">
        <v>34</v>
      </c>
      <c r="F1152" s="127">
        <v>42</v>
      </c>
      <c r="G1152" s="127">
        <v>70.5</v>
      </c>
      <c r="H1152" s="127">
        <f t="shared" si="71"/>
        <v>64.1333</v>
      </c>
      <c r="I1152" s="65"/>
      <c r="J1152" s="65"/>
    </row>
    <row r="1153" spans="2:10" ht="0.75" customHeight="1">
      <c r="B1153" s="65"/>
      <c r="C1153" s="154" t="s">
        <v>304</v>
      </c>
      <c r="D1153" s="127">
        <v>67</v>
      </c>
      <c r="E1153" s="127">
        <v>42</v>
      </c>
      <c r="F1153" s="127">
        <v>30.5</v>
      </c>
      <c r="G1153" s="127">
        <v>70</v>
      </c>
      <c r="H1153" s="127">
        <f t="shared" si="71"/>
        <v>66.012925</v>
      </c>
      <c r="I1153" s="65"/>
      <c r="J1153" s="65"/>
    </row>
    <row r="1154" spans="2:10" ht="0.75" customHeight="1">
      <c r="B1154" s="65"/>
      <c r="C1154" s="154" t="s">
        <v>306</v>
      </c>
      <c r="D1154" s="127">
        <v>73</v>
      </c>
      <c r="E1154" s="127">
        <v>36</v>
      </c>
      <c r="F1154" s="127">
        <v>30</v>
      </c>
      <c r="G1154" s="127">
        <v>69.5</v>
      </c>
      <c r="H1154" s="127">
        <f t="shared" si="71"/>
        <v>71.716</v>
      </c>
      <c r="I1154" s="65"/>
      <c r="J1154" s="65"/>
    </row>
    <row r="1155" spans="2:10" ht="0.75" customHeight="1">
      <c r="B1155" s="65"/>
      <c r="C1155" s="154" t="s">
        <v>308</v>
      </c>
      <c r="D1155" s="127">
        <v>71</v>
      </c>
      <c r="E1155" s="127">
        <v>35</v>
      </c>
      <c r="F1155" s="127">
        <v>32</v>
      </c>
      <c r="G1155" s="127">
        <v>69</v>
      </c>
      <c r="H1155" s="127">
        <f t="shared" si="71"/>
        <v>69.79625</v>
      </c>
      <c r="I1155" s="65"/>
      <c r="J1155" s="65"/>
    </row>
    <row r="1156" spans="2:10" ht="0.75" customHeight="1">
      <c r="B1156" s="65"/>
      <c r="C1156" s="154" t="s">
        <v>310</v>
      </c>
      <c r="D1156" s="127">
        <v>57</v>
      </c>
      <c r="E1156" s="127">
        <v>44</v>
      </c>
      <c r="F1156" s="127">
        <v>35.5</v>
      </c>
      <c r="G1156" s="127">
        <v>68.5</v>
      </c>
      <c r="H1156" s="127">
        <f t="shared" si="71"/>
        <v>56.446275</v>
      </c>
      <c r="I1156" s="65"/>
      <c r="J1156" s="65"/>
    </row>
    <row r="1157" spans="2:10" ht="0.75" customHeight="1">
      <c r="B1157" s="65"/>
      <c r="C1157" s="154" t="s">
        <v>312</v>
      </c>
      <c r="D1157" s="127">
        <v>66</v>
      </c>
      <c r="E1157" s="127">
        <v>39</v>
      </c>
      <c r="F1157" s="127">
        <v>32</v>
      </c>
      <c r="G1157" s="127">
        <v>68.5</v>
      </c>
      <c r="H1157" s="127">
        <f t="shared" si="71"/>
        <v>65.02095</v>
      </c>
      <c r="I1157" s="65"/>
      <c r="J1157" s="65"/>
    </row>
    <row r="1158" spans="2:10" ht="0.75" customHeight="1">
      <c r="B1158" s="65"/>
      <c r="C1158" s="154" t="s">
        <v>314</v>
      </c>
      <c r="D1158" s="127">
        <v>57</v>
      </c>
      <c r="E1158" s="127">
        <v>42</v>
      </c>
      <c r="F1158" s="127">
        <v>37</v>
      </c>
      <c r="G1158" s="127">
        <v>68</v>
      </c>
      <c r="H1158" s="127">
        <f t="shared" si="71"/>
        <v>56.438250000000004</v>
      </c>
      <c r="I1158" s="65"/>
      <c r="J1158" s="65"/>
    </row>
    <row r="1159" spans="2:10" ht="0.75" customHeight="1">
      <c r="B1159" s="65"/>
      <c r="C1159" s="154" t="s">
        <v>316</v>
      </c>
      <c r="D1159" s="127">
        <v>60</v>
      </c>
      <c r="E1159" s="127">
        <v>41</v>
      </c>
      <c r="F1159" s="127">
        <v>34</v>
      </c>
      <c r="G1159" s="127">
        <v>67.5</v>
      </c>
      <c r="H1159" s="127">
        <f t="shared" si="71"/>
        <v>59.277750000000005</v>
      </c>
      <c r="I1159" s="65"/>
      <c r="J1159" s="65"/>
    </row>
    <row r="1160" spans="2:10" ht="0.75" customHeight="1">
      <c r="B1160" s="65"/>
      <c r="C1160" s="154" t="s">
        <v>318</v>
      </c>
      <c r="D1160" s="127">
        <v>58</v>
      </c>
      <c r="E1160" s="127">
        <v>42</v>
      </c>
      <c r="F1160" s="127">
        <v>35</v>
      </c>
      <c r="G1160" s="127">
        <v>67.5</v>
      </c>
      <c r="H1160" s="127">
        <f t="shared" si="71"/>
        <v>57.374050000000004</v>
      </c>
      <c r="I1160" s="65"/>
      <c r="J1160" s="65"/>
    </row>
    <row r="1161" spans="2:10" ht="0.75" customHeight="1">
      <c r="B1161" s="65"/>
      <c r="C1161" s="154" t="s">
        <v>320</v>
      </c>
      <c r="D1161" s="127">
        <v>59</v>
      </c>
      <c r="E1161" s="127">
        <v>39</v>
      </c>
      <c r="F1161" s="127">
        <v>34.5</v>
      </c>
      <c r="G1161" s="127">
        <v>66.5</v>
      </c>
      <c r="H1161" s="127">
        <f t="shared" si="71"/>
        <v>58.285775</v>
      </c>
      <c r="I1161" s="65"/>
      <c r="J1161" s="65"/>
    </row>
    <row r="1162" spans="2:10" ht="0.75" customHeight="1">
      <c r="B1162" s="65"/>
      <c r="C1162" s="154" t="s">
        <v>322</v>
      </c>
      <c r="D1162" s="127">
        <v>56</v>
      </c>
      <c r="E1162" s="127">
        <v>33</v>
      </c>
      <c r="F1162" s="127">
        <v>42</v>
      </c>
      <c r="G1162" s="127">
        <v>65.5</v>
      </c>
      <c r="H1162" s="127">
        <f t="shared" si="71"/>
        <v>55.406150000000004</v>
      </c>
      <c r="I1162" s="65"/>
      <c r="J1162" s="65"/>
    </row>
    <row r="1163" spans="2:10" ht="0.75" customHeight="1">
      <c r="B1163" s="65"/>
      <c r="C1163" s="154" t="s">
        <v>162</v>
      </c>
      <c r="D1163" s="127">
        <v>57</v>
      </c>
      <c r="E1163" s="127">
        <v>33</v>
      </c>
      <c r="F1163" s="127">
        <v>39</v>
      </c>
      <c r="G1163" s="127">
        <v>64.5</v>
      </c>
      <c r="H1163" s="127">
        <f t="shared" si="71"/>
        <v>56.325900000000004</v>
      </c>
      <c r="I1163" s="65"/>
      <c r="J1163" s="65"/>
    </row>
    <row r="1164" spans="2:10" ht="0.75" customHeight="1">
      <c r="B1164" s="65"/>
      <c r="C1164" s="154" t="s">
        <v>299</v>
      </c>
      <c r="D1164" s="127">
        <v>65</v>
      </c>
      <c r="E1164" s="127">
        <v>36</v>
      </c>
      <c r="F1164" s="127">
        <v>28</v>
      </c>
      <c r="G1164" s="127">
        <v>64.5</v>
      </c>
      <c r="H1164" s="127">
        <f t="shared" si="71"/>
        <v>63.9407</v>
      </c>
      <c r="I1164" s="65"/>
      <c r="J1164" s="65"/>
    </row>
    <row r="1165" spans="2:10" ht="0.75" customHeight="1">
      <c r="B1165" s="65"/>
      <c r="C1165" s="154" t="s">
        <v>326</v>
      </c>
      <c r="D1165" s="127">
        <v>65</v>
      </c>
      <c r="E1165" s="127">
        <v>33</v>
      </c>
      <c r="F1165" s="127">
        <v>29.5</v>
      </c>
      <c r="G1165" s="127">
        <v>64</v>
      </c>
      <c r="H1165" s="127">
        <f t="shared" si="71"/>
        <v>63.916625</v>
      </c>
      <c r="I1165" s="65"/>
      <c r="J1165" s="65"/>
    </row>
    <row r="1166" spans="2:10" ht="0.75" customHeight="1">
      <c r="B1166" s="65"/>
      <c r="C1166" s="154" t="s">
        <v>327</v>
      </c>
      <c r="D1166" s="127">
        <v>66</v>
      </c>
      <c r="E1166" s="127">
        <v>37</v>
      </c>
      <c r="F1166" s="127">
        <v>24</v>
      </c>
      <c r="G1166" s="127">
        <v>63.5</v>
      </c>
      <c r="H1166" s="127">
        <f t="shared" si="71"/>
        <v>64.86045</v>
      </c>
      <c r="I1166" s="65"/>
      <c r="J1166" s="65"/>
    </row>
    <row r="1167" spans="2:10" ht="0.75" customHeight="1">
      <c r="B1167" s="65"/>
      <c r="C1167" s="154" t="s">
        <v>328</v>
      </c>
      <c r="D1167" s="127">
        <v>60</v>
      </c>
      <c r="E1167" s="127">
        <v>31</v>
      </c>
      <c r="F1167" s="127">
        <v>35.5</v>
      </c>
      <c r="G1167" s="127">
        <v>63.5</v>
      </c>
      <c r="H1167" s="127">
        <f t="shared" si="71"/>
        <v>59.141324999999995</v>
      </c>
      <c r="I1167" s="65"/>
      <c r="J1167" s="65"/>
    </row>
    <row r="1168" spans="2:10" ht="0.75" customHeight="1">
      <c r="B1168" s="65"/>
      <c r="C1168" s="154" t="s">
        <v>330</v>
      </c>
      <c r="D1168" s="127">
        <v>58</v>
      </c>
      <c r="E1168" s="127">
        <v>33</v>
      </c>
      <c r="F1168" s="127">
        <v>34.5</v>
      </c>
      <c r="G1168" s="127">
        <v>63</v>
      </c>
      <c r="H1168" s="127">
        <f t="shared" si="71"/>
        <v>57.221575</v>
      </c>
      <c r="I1168" s="65"/>
      <c r="J1168" s="65"/>
    </row>
    <row r="1169" spans="2:10" ht="0.75" customHeight="1">
      <c r="B1169" s="65"/>
      <c r="C1169" s="154" t="s">
        <v>331</v>
      </c>
      <c r="D1169" s="127">
        <v>59</v>
      </c>
      <c r="E1169" s="127">
        <v>35</v>
      </c>
      <c r="F1169" s="127">
        <v>31.5</v>
      </c>
      <c r="G1169" s="127">
        <v>63</v>
      </c>
      <c r="H1169" s="127">
        <f t="shared" si="71"/>
        <v>58.173425</v>
      </c>
      <c r="I1169" s="65"/>
      <c r="J1169" s="65"/>
    </row>
    <row r="1170" spans="2:10" ht="0.75" customHeight="1">
      <c r="B1170" s="65"/>
      <c r="C1170" s="154" t="s">
        <v>333</v>
      </c>
      <c r="D1170" s="127">
        <v>53</v>
      </c>
      <c r="E1170" s="127">
        <v>33</v>
      </c>
      <c r="F1170" s="127">
        <v>39.5</v>
      </c>
      <c r="G1170" s="127">
        <v>63</v>
      </c>
      <c r="H1170" s="127">
        <f t="shared" si="71"/>
        <v>52.462325</v>
      </c>
      <c r="I1170" s="65"/>
      <c r="J1170" s="65"/>
    </row>
    <row r="1171" spans="2:10" ht="0.75" customHeight="1">
      <c r="B1171" s="65"/>
      <c r="C1171" s="154" t="s">
        <v>335</v>
      </c>
      <c r="D1171" s="127">
        <v>54</v>
      </c>
      <c r="E1171" s="127">
        <v>30</v>
      </c>
      <c r="F1171" s="127">
        <v>40.5</v>
      </c>
      <c r="G1171" s="127">
        <v>62.5</v>
      </c>
      <c r="H1171" s="127">
        <f t="shared" si="71"/>
        <v>53.39812499999999</v>
      </c>
      <c r="I1171" s="65"/>
      <c r="J1171" s="65"/>
    </row>
    <row r="1172" spans="2:10" ht="0.75" customHeight="1">
      <c r="B1172" s="65"/>
      <c r="C1172" s="154" t="s">
        <v>337</v>
      </c>
      <c r="D1172" s="127">
        <v>67</v>
      </c>
      <c r="E1172" s="127">
        <v>34</v>
      </c>
      <c r="F1172" s="127">
        <v>23</v>
      </c>
      <c r="G1172" s="127">
        <v>62</v>
      </c>
      <c r="H1172" s="127">
        <f t="shared" si="71"/>
        <v>65.76415</v>
      </c>
      <c r="I1172" s="65"/>
      <c r="J1172" s="65"/>
    </row>
    <row r="1173" spans="2:10" ht="0.75" customHeight="1">
      <c r="B1173" s="65"/>
      <c r="C1173" s="154" t="s">
        <v>185</v>
      </c>
      <c r="D1173" s="127">
        <v>68</v>
      </c>
      <c r="E1173" s="127">
        <v>32</v>
      </c>
      <c r="F1173" s="127">
        <v>24</v>
      </c>
      <c r="G1173" s="127">
        <v>62</v>
      </c>
      <c r="H1173" s="127">
        <f t="shared" si="71"/>
        <v>66.716</v>
      </c>
      <c r="I1173" s="65"/>
      <c r="J1173" s="65"/>
    </row>
    <row r="1174" spans="2:10" ht="0.75" customHeight="1">
      <c r="B1174" s="65"/>
      <c r="C1174" s="154" t="s">
        <v>108</v>
      </c>
      <c r="D1174" s="127">
        <v>53</v>
      </c>
      <c r="E1174" s="127">
        <v>33</v>
      </c>
      <c r="F1174" s="127">
        <v>35.5</v>
      </c>
      <c r="G1174" s="127">
        <v>61</v>
      </c>
      <c r="H1174" s="127">
        <f t="shared" si="71"/>
        <v>52.398125</v>
      </c>
      <c r="I1174" s="65"/>
      <c r="J1174" s="65"/>
    </row>
    <row r="1175" spans="2:10" ht="0.75" customHeight="1">
      <c r="B1175" s="65"/>
      <c r="C1175" s="154" t="s">
        <v>188</v>
      </c>
      <c r="D1175" s="127">
        <v>62</v>
      </c>
      <c r="E1175" s="127">
        <v>29</v>
      </c>
      <c r="F1175" s="127">
        <v>31</v>
      </c>
      <c r="G1175" s="127">
        <v>61</v>
      </c>
      <c r="H1175" s="127">
        <f t="shared" si="71"/>
        <v>60.97279999999999</v>
      </c>
      <c r="I1175" s="65"/>
      <c r="J1175" s="65"/>
    </row>
    <row r="1176" spans="2:10" ht="0.75" customHeight="1">
      <c r="B1176" s="65"/>
      <c r="C1176" s="154" t="s">
        <v>321</v>
      </c>
      <c r="D1176" s="127">
        <v>58</v>
      </c>
      <c r="E1176" s="127">
        <v>24</v>
      </c>
      <c r="F1176" s="127">
        <v>38</v>
      </c>
      <c r="G1176" s="127">
        <v>60</v>
      </c>
      <c r="H1176" s="127">
        <f t="shared" si="71"/>
        <v>57.1333</v>
      </c>
      <c r="I1176" s="65"/>
      <c r="J1176" s="65"/>
    </row>
    <row r="1177" spans="2:10" ht="0.75" customHeight="1">
      <c r="B1177" s="65"/>
      <c r="C1177" s="154" t="s">
        <v>192</v>
      </c>
      <c r="D1177" s="127">
        <v>56</v>
      </c>
      <c r="E1177" s="127">
        <v>30</v>
      </c>
      <c r="F1177" s="127">
        <v>32.5</v>
      </c>
      <c r="G1177" s="127">
        <v>59.5</v>
      </c>
      <c r="H1177" s="127">
        <f t="shared" si="71"/>
        <v>55.205524999999994</v>
      </c>
      <c r="I1177" s="65"/>
      <c r="J1177" s="65"/>
    </row>
    <row r="1178" spans="2:10" ht="0.75" customHeight="1">
      <c r="B1178" s="65"/>
      <c r="C1178" s="154" t="s">
        <v>315</v>
      </c>
      <c r="D1178" s="127">
        <v>52</v>
      </c>
      <c r="E1178" s="127">
        <v>34</v>
      </c>
      <c r="F1178" s="127">
        <v>32</v>
      </c>
      <c r="G1178" s="127">
        <v>59</v>
      </c>
      <c r="H1178" s="127">
        <f t="shared" si="71"/>
        <v>51.390100000000004</v>
      </c>
      <c r="I1178" s="65"/>
      <c r="J1178" s="65"/>
    </row>
    <row r="1179" spans="2:10" ht="0.75" customHeight="1">
      <c r="B1179" s="65"/>
      <c r="C1179" s="154" t="s">
        <v>1</v>
      </c>
      <c r="D1179" s="127">
        <v>66</v>
      </c>
      <c r="E1179" s="127">
        <v>29</v>
      </c>
      <c r="F1179" s="127">
        <v>23</v>
      </c>
      <c r="G1179" s="127">
        <v>59</v>
      </c>
      <c r="H1179" s="127">
        <f t="shared" si="71"/>
        <v>64.71600000000001</v>
      </c>
      <c r="I1179" s="65"/>
      <c r="J1179" s="65"/>
    </row>
    <row r="1180" spans="2:10" ht="0.75" customHeight="1">
      <c r="B1180" s="65"/>
      <c r="C1180" s="154" t="s">
        <v>345</v>
      </c>
      <c r="D1180" s="127">
        <v>54</v>
      </c>
      <c r="E1180" s="127">
        <v>30</v>
      </c>
      <c r="F1180" s="127">
        <v>32.5</v>
      </c>
      <c r="G1180" s="127">
        <v>58.5</v>
      </c>
      <c r="H1180" s="127">
        <f t="shared" si="71"/>
        <v>53.269724999999994</v>
      </c>
      <c r="I1180" s="65"/>
      <c r="J1180" s="65"/>
    </row>
    <row r="1181" spans="2:10" ht="0.75" customHeight="1">
      <c r="B1181" s="65"/>
      <c r="C1181" s="154" t="s">
        <v>346</v>
      </c>
      <c r="D1181" s="127">
        <v>63</v>
      </c>
      <c r="E1181" s="127">
        <v>30</v>
      </c>
      <c r="F1181" s="127">
        <v>23</v>
      </c>
      <c r="G1181" s="127">
        <v>58</v>
      </c>
      <c r="H1181" s="127">
        <f t="shared" si="71"/>
        <v>61.82834999999999</v>
      </c>
      <c r="I1181" s="65"/>
      <c r="J1181" s="65"/>
    </row>
    <row r="1182" spans="2:10" ht="0.75" customHeight="1">
      <c r="B1182" s="65"/>
      <c r="C1182" s="154" t="s">
        <v>295</v>
      </c>
      <c r="D1182" s="127">
        <v>53</v>
      </c>
      <c r="E1182" s="127">
        <v>29</v>
      </c>
      <c r="F1182" s="127">
        <v>33.5</v>
      </c>
      <c r="G1182" s="127">
        <v>58</v>
      </c>
      <c r="H1182" s="127">
        <f t="shared" si="71"/>
        <v>52.301824999999994</v>
      </c>
      <c r="I1182" s="65"/>
      <c r="J1182" s="65"/>
    </row>
    <row r="1183" spans="2:10" ht="0.75" customHeight="1">
      <c r="B1183" s="65"/>
      <c r="C1183" s="154" t="s">
        <v>189</v>
      </c>
      <c r="D1183" s="127">
        <v>61</v>
      </c>
      <c r="E1183" s="127">
        <v>28</v>
      </c>
      <c r="F1183" s="127">
        <v>25.5</v>
      </c>
      <c r="G1183" s="127">
        <v>57.5</v>
      </c>
      <c r="H1183" s="127">
        <f aca="true" t="shared" si="72" ref="H1183:H1214">D1183*$D$1118+E1183*$E$1118+F1183*$F$1118</f>
        <v>59.900574999999996</v>
      </c>
      <c r="I1183" s="65"/>
      <c r="J1183" s="65"/>
    </row>
    <row r="1184" spans="2:10" ht="0.75" customHeight="1">
      <c r="B1184" s="65"/>
      <c r="C1184" s="154" t="s">
        <v>186</v>
      </c>
      <c r="D1184" s="127">
        <v>58</v>
      </c>
      <c r="E1184" s="127">
        <v>29</v>
      </c>
      <c r="F1184" s="127">
        <v>26</v>
      </c>
      <c r="G1184" s="127">
        <v>56.5</v>
      </c>
      <c r="H1184" s="127">
        <f t="shared" si="72"/>
        <v>57.02094999999999</v>
      </c>
      <c r="I1184" s="65"/>
      <c r="J1184" s="65"/>
    </row>
    <row r="1185" spans="2:10" ht="0.75" customHeight="1">
      <c r="B1185" s="65"/>
      <c r="C1185" s="154" t="s">
        <v>332</v>
      </c>
      <c r="D1185" s="127">
        <v>54</v>
      </c>
      <c r="E1185" s="127">
        <v>30</v>
      </c>
      <c r="F1185" s="127">
        <v>29</v>
      </c>
      <c r="G1185" s="127">
        <v>56.5</v>
      </c>
      <c r="H1185" s="127">
        <f t="shared" si="72"/>
        <v>53.21354999999999</v>
      </c>
      <c r="I1185" s="65"/>
      <c r="J1185" s="65"/>
    </row>
    <row r="1186" spans="2:10" ht="0.75" customHeight="1">
      <c r="B1186" s="65"/>
      <c r="C1186" s="154" t="s">
        <v>349</v>
      </c>
      <c r="D1186" s="127">
        <v>52</v>
      </c>
      <c r="E1186" s="127">
        <v>27</v>
      </c>
      <c r="F1186" s="127">
        <v>34</v>
      </c>
      <c r="G1186" s="127">
        <v>56.5</v>
      </c>
      <c r="H1186" s="127">
        <f t="shared" si="72"/>
        <v>51.30985</v>
      </c>
      <c r="I1186" s="65"/>
      <c r="J1186" s="65"/>
    </row>
    <row r="1187" spans="2:10" ht="0.75" customHeight="1">
      <c r="B1187" s="65"/>
      <c r="C1187" s="154" t="s">
        <v>118</v>
      </c>
      <c r="D1187" s="127">
        <v>49</v>
      </c>
      <c r="E1187" s="127">
        <v>29</v>
      </c>
      <c r="F1187" s="127">
        <v>35</v>
      </c>
      <c r="G1187" s="127">
        <v>56.5</v>
      </c>
      <c r="H1187" s="127">
        <f t="shared" si="72"/>
        <v>48.454299999999996</v>
      </c>
      <c r="I1187" s="65"/>
      <c r="J1187" s="65"/>
    </row>
    <row r="1188" spans="2:10" ht="0.75" customHeight="1">
      <c r="B1188" s="65"/>
      <c r="C1188" s="154" t="s">
        <v>347</v>
      </c>
      <c r="D1188" s="127">
        <v>53</v>
      </c>
      <c r="E1188" s="127">
        <v>23</v>
      </c>
      <c r="F1188" s="127">
        <v>36</v>
      </c>
      <c r="G1188" s="127">
        <v>56</v>
      </c>
      <c r="H1188" s="127">
        <f t="shared" si="72"/>
        <v>52.24565</v>
      </c>
      <c r="I1188" s="65"/>
      <c r="J1188" s="65"/>
    </row>
    <row r="1189" spans="2:10" ht="0.75" customHeight="1">
      <c r="B1189" s="65"/>
      <c r="C1189" s="154" t="s">
        <v>350</v>
      </c>
      <c r="D1189" s="127">
        <v>56</v>
      </c>
      <c r="E1189" s="127">
        <v>28</v>
      </c>
      <c r="F1189" s="127">
        <v>26.5</v>
      </c>
      <c r="G1189" s="127">
        <v>55.5</v>
      </c>
      <c r="H1189" s="127">
        <f t="shared" si="72"/>
        <v>55.077124999999995</v>
      </c>
      <c r="I1189" s="65"/>
      <c r="J1189" s="65"/>
    </row>
    <row r="1190" spans="2:10" ht="0.75" customHeight="1">
      <c r="B1190" s="65"/>
      <c r="C1190" s="154" t="s">
        <v>324</v>
      </c>
      <c r="D1190" s="127">
        <v>52</v>
      </c>
      <c r="E1190" s="127">
        <v>28</v>
      </c>
      <c r="F1190" s="127">
        <v>30.5</v>
      </c>
      <c r="G1190" s="127">
        <v>55.5</v>
      </c>
      <c r="H1190" s="127">
        <f t="shared" si="72"/>
        <v>51.269724999999994</v>
      </c>
      <c r="I1190" s="65"/>
      <c r="J1190" s="65"/>
    </row>
    <row r="1191" spans="2:10" ht="0.75" customHeight="1">
      <c r="B1191" s="65"/>
      <c r="C1191" s="154" t="s">
        <v>352</v>
      </c>
      <c r="D1191" s="127">
        <v>53</v>
      </c>
      <c r="E1191" s="127">
        <v>36</v>
      </c>
      <c r="F1191" s="127">
        <v>21.5</v>
      </c>
      <c r="G1191" s="127">
        <v>55.5</v>
      </c>
      <c r="H1191" s="127">
        <f t="shared" si="72"/>
        <v>52.221575</v>
      </c>
      <c r="I1191" s="65"/>
      <c r="J1191" s="65"/>
    </row>
    <row r="1192" spans="2:10" ht="0.75" customHeight="1">
      <c r="B1192" s="65"/>
      <c r="C1192" s="154" t="s">
        <v>301</v>
      </c>
      <c r="D1192" s="127">
        <v>53</v>
      </c>
      <c r="E1192" s="127">
        <v>30</v>
      </c>
      <c r="F1192" s="127">
        <v>27</v>
      </c>
      <c r="G1192" s="127">
        <v>55</v>
      </c>
      <c r="H1192" s="127">
        <f t="shared" si="72"/>
        <v>52.21354999999999</v>
      </c>
      <c r="I1192" s="65"/>
      <c r="J1192" s="65"/>
    </row>
    <row r="1193" spans="2:10" ht="0.75" customHeight="1">
      <c r="B1193" s="65"/>
      <c r="C1193" s="154" t="s">
        <v>184</v>
      </c>
      <c r="D1193" s="127">
        <v>47</v>
      </c>
      <c r="E1193" s="127">
        <v>24</v>
      </c>
      <c r="F1193" s="127">
        <v>38</v>
      </c>
      <c r="G1193" s="127">
        <v>54.5</v>
      </c>
      <c r="H1193" s="127">
        <f t="shared" si="72"/>
        <v>46.4864</v>
      </c>
      <c r="I1193" s="65"/>
      <c r="J1193" s="65"/>
    </row>
    <row r="1194" spans="2:10" ht="0.75" customHeight="1">
      <c r="B1194" s="65"/>
      <c r="C1194" s="154" t="s">
        <v>351</v>
      </c>
      <c r="D1194" s="127">
        <v>47</v>
      </c>
      <c r="E1194" s="127">
        <v>28</v>
      </c>
      <c r="F1194" s="127">
        <v>34</v>
      </c>
      <c r="G1194" s="127">
        <v>54.5</v>
      </c>
      <c r="H1194" s="127">
        <f t="shared" si="72"/>
        <v>46.4864</v>
      </c>
      <c r="I1194" s="65"/>
      <c r="J1194" s="65"/>
    </row>
    <row r="1195" spans="2:10" ht="0.75" customHeight="1">
      <c r="B1195" s="65"/>
      <c r="C1195" s="154" t="s">
        <v>344</v>
      </c>
      <c r="D1195" s="127">
        <v>54</v>
      </c>
      <c r="E1195" s="127">
        <v>23</v>
      </c>
      <c r="F1195" s="127">
        <v>32</v>
      </c>
      <c r="G1195" s="127">
        <v>54.5</v>
      </c>
      <c r="H1195" s="127">
        <f t="shared" si="72"/>
        <v>53.14935</v>
      </c>
      <c r="I1195" s="65"/>
      <c r="J1195" s="65"/>
    </row>
    <row r="1196" spans="2:10" ht="0.75" customHeight="1">
      <c r="B1196" s="65"/>
      <c r="C1196" s="154" t="s">
        <v>309</v>
      </c>
      <c r="D1196" s="127">
        <v>47</v>
      </c>
      <c r="E1196" s="127">
        <v>27</v>
      </c>
      <c r="F1196" s="127">
        <v>34</v>
      </c>
      <c r="G1196" s="127">
        <v>54</v>
      </c>
      <c r="H1196" s="127">
        <f t="shared" si="72"/>
        <v>46.47035</v>
      </c>
      <c r="I1196" s="65"/>
      <c r="J1196" s="65"/>
    </row>
    <row r="1197" spans="2:10" ht="0.75" customHeight="1">
      <c r="B1197" s="65"/>
      <c r="C1197" s="154" t="s">
        <v>313</v>
      </c>
      <c r="D1197" s="127">
        <v>54</v>
      </c>
      <c r="E1197" s="127">
        <v>26</v>
      </c>
      <c r="F1197" s="127">
        <v>28</v>
      </c>
      <c r="G1197" s="127">
        <v>54</v>
      </c>
      <c r="H1197" s="127">
        <f t="shared" si="72"/>
        <v>53.13329999999999</v>
      </c>
      <c r="I1197" s="65"/>
      <c r="J1197" s="65"/>
    </row>
    <row r="1198" spans="2:10" ht="0.75" customHeight="1">
      <c r="B1198" s="65"/>
      <c r="C1198" s="154" t="s">
        <v>334</v>
      </c>
      <c r="D1198" s="127">
        <v>53</v>
      </c>
      <c r="E1198" s="127">
        <v>23</v>
      </c>
      <c r="F1198" s="127">
        <v>30.5</v>
      </c>
      <c r="G1198" s="127">
        <v>53.5</v>
      </c>
      <c r="H1198" s="127">
        <f t="shared" si="72"/>
        <v>52.157374999999995</v>
      </c>
      <c r="I1198" s="65"/>
      <c r="J1198" s="65"/>
    </row>
    <row r="1199" spans="2:10" ht="0.75" customHeight="1">
      <c r="B1199" s="65"/>
      <c r="C1199" s="154" t="s">
        <v>307</v>
      </c>
      <c r="D1199" s="127">
        <v>52</v>
      </c>
      <c r="E1199" s="127">
        <v>20</v>
      </c>
      <c r="F1199" s="127">
        <v>33.5</v>
      </c>
      <c r="G1199" s="127">
        <v>53</v>
      </c>
      <c r="H1199" s="127">
        <f t="shared" si="72"/>
        <v>51.189474999999995</v>
      </c>
      <c r="I1199" s="65"/>
      <c r="J1199" s="65"/>
    </row>
    <row r="1200" spans="2:10" ht="0.75" customHeight="1">
      <c r="B1200" s="65"/>
      <c r="C1200" s="154" t="s">
        <v>95</v>
      </c>
      <c r="D1200" s="127">
        <v>56</v>
      </c>
      <c r="E1200" s="127">
        <v>27</v>
      </c>
      <c r="F1200" s="127">
        <v>23</v>
      </c>
      <c r="G1200" s="127">
        <v>53</v>
      </c>
      <c r="H1200" s="127">
        <f t="shared" si="72"/>
        <v>55.00489999999999</v>
      </c>
      <c r="I1200" s="65"/>
      <c r="J1200" s="65"/>
    </row>
    <row r="1201" spans="2:10" ht="0.75" customHeight="1">
      <c r="B1201" s="65"/>
      <c r="C1201" s="154" t="s">
        <v>124</v>
      </c>
      <c r="D1201" s="127">
        <v>45</v>
      </c>
      <c r="E1201" s="127">
        <v>19</v>
      </c>
      <c r="F1201" s="127">
        <v>41</v>
      </c>
      <c r="G1201" s="127">
        <v>52.5</v>
      </c>
      <c r="H1201" s="127">
        <f t="shared" si="72"/>
        <v>44.5185</v>
      </c>
      <c r="I1201" s="65"/>
      <c r="J1201" s="65"/>
    </row>
    <row r="1202" spans="2:10" ht="0.75" customHeight="1">
      <c r="B1202" s="65"/>
      <c r="C1202" s="154" t="s">
        <v>297</v>
      </c>
      <c r="D1202" s="127">
        <v>49</v>
      </c>
      <c r="E1202" s="127">
        <v>28</v>
      </c>
      <c r="F1202" s="127">
        <v>28</v>
      </c>
      <c r="G1202" s="127">
        <v>52.5</v>
      </c>
      <c r="H1202" s="127">
        <f t="shared" si="72"/>
        <v>48.32589999999999</v>
      </c>
      <c r="I1202" s="65"/>
      <c r="J1202" s="65"/>
    </row>
    <row r="1203" spans="2:10" ht="0.75" customHeight="1">
      <c r="B1203" s="65"/>
      <c r="C1203" s="154" t="s">
        <v>3</v>
      </c>
      <c r="D1203" s="127">
        <v>55</v>
      </c>
      <c r="E1203" s="127">
        <v>33</v>
      </c>
      <c r="F1203" s="127">
        <v>16</v>
      </c>
      <c r="G1203" s="127">
        <v>52</v>
      </c>
      <c r="H1203" s="127">
        <f t="shared" si="72"/>
        <v>54.02095</v>
      </c>
      <c r="I1203" s="65"/>
      <c r="J1203" s="65"/>
    </row>
    <row r="1204" spans="2:10" ht="0.75" customHeight="1">
      <c r="B1204" s="65"/>
      <c r="C1204" s="154" t="s">
        <v>97</v>
      </c>
      <c r="D1204" s="127">
        <v>51</v>
      </c>
      <c r="E1204" s="127">
        <v>28</v>
      </c>
      <c r="F1204" s="127">
        <v>25</v>
      </c>
      <c r="G1204" s="127">
        <v>52</v>
      </c>
      <c r="H1204" s="127">
        <f t="shared" si="72"/>
        <v>50.21354999999999</v>
      </c>
      <c r="I1204" s="65"/>
      <c r="J1204" s="65"/>
    </row>
    <row r="1205" spans="2:10" ht="0.75" customHeight="1">
      <c r="B1205" s="65"/>
      <c r="C1205" s="154" t="s">
        <v>93</v>
      </c>
      <c r="D1205" s="127">
        <v>57</v>
      </c>
      <c r="E1205" s="127">
        <v>20</v>
      </c>
      <c r="F1205" s="127">
        <v>26</v>
      </c>
      <c r="G1205" s="127">
        <v>51.5</v>
      </c>
      <c r="H1205" s="127">
        <f t="shared" si="72"/>
        <v>55.90859999999999</v>
      </c>
      <c r="I1205" s="65"/>
      <c r="J1205" s="65"/>
    </row>
    <row r="1206" spans="2:10" ht="0.75" customHeight="1">
      <c r="B1206" s="65"/>
      <c r="C1206" s="154" t="s">
        <v>114</v>
      </c>
      <c r="D1206" s="127">
        <v>41</v>
      </c>
      <c r="E1206" s="127">
        <v>26</v>
      </c>
      <c r="F1206" s="127">
        <v>35</v>
      </c>
      <c r="G1206" s="127">
        <v>51</v>
      </c>
      <c r="H1206" s="127">
        <f t="shared" si="72"/>
        <v>40.66295</v>
      </c>
      <c r="I1206" s="65"/>
      <c r="J1206" s="65"/>
    </row>
    <row r="1207" spans="2:10" ht="0.75" customHeight="1">
      <c r="B1207" s="65"/>
      <c r="C1207" s="154" t="s">
        <v>355</v>
      </c>
      <c r="D1207" s="127">
        <v>51</v>
      </c>
      <c r="E1207" s="127">
        <v>29</v>
      </c>
      <c r="F1207" s="127">
        <v>20.5</v>
      </c>
      <c r="G1207" s="127">
        <v>50.5</v>
      </c>
      <c r="H1207" s="127">
        <f t="shared" si="72"/>
        <v>50.157374999999995</v>
      </c>
      <c r="I1207" s="65"/>
      <c r="J1207" s="65"/>
    </row>
    <row r="1208" spans="2:10" ht="0.75" customHeight="1">
      <c r="B1208" s="65"/>
      <c r="C1208" s="154" t="s">
        <v>100</v>
      </c>
      <c r="D1208" s="127">
        <v>41</v>
      </c>
      <c r="E1208" s="127">
        <v>23</v>
      </c>
      <c r="F1208" s="127">
        <v>36</v>
      </c>
      <c r="G1208" s="127">
        <v>50</v>
      </c>
      <c r="H1208" s="127">
        <f t="shared" si="72"/>
        <v>40.63085</v>
      </c>
      <c r="I1208" s="65"/>
      <c r="J1208" s="65"/>
    </row>
    <row r="1209" spans="2:10" ht="0.75" customHeight="1">
      <c r="B1209" s="65"/>
      <c r="C1209" s="154" t="s">
        <v>128</v>
      </c>
      <c r="D1209" s="127">
        <v>48</v>
      </c>
      <c r="E1209" s="127">
        <v>26</v>
      </c>
      <c r="F1209" s="127">
        <v>26</v>
      </c>
      <c r="G1209" s="127">
        <v>50</v>
      </c>
      <c r="H1209" s="127">
        <f t="shared" si="72"/>
        <v>47.29379999999999</v>
      </c>
      <c r="I1209" s="65"/>
      <c r="J1209" s="65"/>
    </row>
    <row r="1210" spans="2:10" ht="0.75" customHeight="1">
      <c r="B1210" s="65"/>
      <c r="C1210" s="154" t="s">
        <v>305</v>
      </c>
      <c r="D1210" s="127">
        <v>51</v>
      </c>
      <c r="E1210" s="127">
        <v>25</v>
      </c>
      <c r="F1210" s="127">
        <v>23.5</v>
      </c>
      <c r="G1210" s="127">
        <v>50</v>
      </c>
      <c r="H1210" s="127">
        <f t="shared" si="72"/>
        <v>50.141324999999995</v>
      </c>
      <c r="I1210" s="65"/>
      <c r="J1210" s="65"/>
    </row>
    <row r="1211" spans="2:10" ht="0.75" customHeight="1">
      <c r="B1211" s="65"/>
      <c r="C1211" s="154" t="s">
        <v>187</v>
      </c>
      <c r="D1211" s="127">
        <v>55</v>
      </c>
      <c r="E1211" s="127">
        <v>29</v>
      </c>
      <c r="F1211" s="127">
        <v>15</v>
      </c>
      <c r="G1211" s="127">
        <v>49.5</v>
      </c>
      <c r="H1211" s="127">
        <f t="shared" si="72"/>
        <v>53.94069999999999</v>
      </c>
      <c r="I1211" s="65"/>
      <c r="J1211" s="65"/>
    </row>
    <row r="1212" spans="2:10" ht="0.75" customHeight="1">
      <c r="B1212" s="65"/>
      <c r="C1212" s="154" t="s">
        <v>348</v>
      </c>
      <c r="D1212" s="127">
        <v>52</v>
      </c>
      <c r="E1212" s="127">
        <v>19</v>
      </c>
      <c r="F1212" s="127">
        <v>27.5</v>
      </c>
      <c r="G1212" s="127">
        <v>49.5</v>
      </c>
      <c r="H1212" s="127">
        <f t="shared" si="72"/>
        <v>51.077124999999995</v>
      </c>
      <c r="I1212" s="65"/>
      <c r="J1212" s="65"/>
    </row>
    <row r="1213" spans="2:10" ht="0.75" customHeight="1">
      <c r="B1213" s="65"/>
      <c r="C1213" s="154" t="s">
        <v>98</v>
      </c>
      <c r="D1213" s="127">
        <v>45</v>
      </c>
      <c r="E1213" s="127">
        <v>24</v>
      </c>
      <c r="F1213" s="127">
        <v>29</v>
      </c>
      <c r="G1213" s="127">
        <v>49</v>
      </c>
      <c r="H1213" s="127">
        <f t="shared" si="72"/>
        <v>44.40615</v>
      </c>
      <c r="I1213" s="65"/>
      <c r="J1213" s="65"/>
    </row>
    <row r="1214" spans="2:10" ht="0.75" customHeight="1">
      <c r="B1214" s="65"/>
      <c r="C1214" s="154" t="s">
        <v>122</v>
      </c>
      <c r="D1214" s="127">
        <v>48</v>
      </c>
      <c r="E1214" s="127">
        <v>21</v>
      </c>
      <c r="F1214" s="127">
        <v>28</v>
      </c>
      <c r="G1214" s="127">
        <v>48.5</v>
      </c>
      <c r="H1214" s="127">
        <f t="shared" si="72"/>
        <v>47.24564999999999</v>
      </c>
      <c r="I1214" s="65"/>
      <c r="J1214" s="65"/>
    </row>
    <row r="1215" spans="2:10" ht="0.75" customHeight="1">
      <c r="B1215" s="65"/>
      <c r="C1215" s="154" t="s">
        <v>325</v>
      </c>
      <c r="D1215" s="127">
        <v>41</v>
      </c>
      <c r="E1215" s="127">
        <v>24</v>
      </c>
      <c r="F1215" s="127">
        <v>30.5</v>
      </c>
      <c r="G1215" s="127">
        <v>48</v>
      </c>
      <c r="H1215" s="127">
        <f aca="true" t="shared" si="73" ref="H1215:H1247">D1215*$D$1118+E1215*$E$1118+F1215*$F$1118</f>
        <v>40.558625</v>
      </c>
      <c r="I1215" s="65"/>
      <c r="J1215" s="65"/>
    </row>
    <row r="1216" spans="2:10" ht="0.75" customHeight="1">
      <c r="B1216" s="65"/>
      <c r="C1216" s="154" t="s">
        <v>336</v>
      </c>
      <c r="D1216" s="127">
        <v>45</v>
      </c>
      <c r="E1216" s="127">
        <v>20</v>
      </c>
      <c r="F1216" s="127">
        <v>30.5</v>
      </c>
      <c r="G1216" s="127">
        <v>48</v>
      </c>
      <c r="H1216" s="127">
        <f t="shared" si="73"/>
        <v>44.366025</v>
      </c>
      <c r="I1216" s="65"/>
      <c r="J1216" s="65"/>
    </row>
    <row r="1217" spans="2:10" ht="0.75" customHeight="1">
      <c r="B1217" s="65"/>
      <c r="C1217" s="154" t="s">
        <v>329</v>
      </c>
      <c r="D1217" s="127">
        <v>45</v>
      </c>
      <c r="E1217" s="127">
        <v>28</v>
      </c>
      <c r="F1217" s="127">
        <v>21.5</v>
      </c>
      <c r="G1217" s="127">
        <v>47.5</v>
      </c>
      <c r="H1217" s="127">
        <f t="shared" si="73"/>
        <v>44.349975</v>
      </c>
      <c r="I1217" s="65"/>
      <c r="J1217" s="65"/>
    </row>
    <row r="1218" spans="2:10" ht="0.75" customHeight="1">
      <c r="B1218" s="65"/>
      <c r="C1218" s="154" t="s">
        <v>323</v>
      </c>
      <c r="D1218" s="127">
        <v>36</v>
      </c>
      <c r="E1218" s="127">
        <v>26</v>
      </c>
      <c r="F1218" s="127">
        <v>32.5</v>
      </c>
      <c r="G1218" s="127">
        <v>47.5</v>
      </c>
      <c r="H1218" s="127">
        <f t="shared" si="73"/>
        <v>35.783325</v>
      </c>
      <c r="I1218" s="65"/>
      <c r="J1218" s="65"/>
    </row>
    <row r="1219" spans="2:10" ht="0.75" customHeight="1">
      <c r="B1219" s="65"/>
      <c r="C1219" s="154" t="s">
        <v>356</v>
      </c>
      <c r="D1219" s="127">
        <v>44</v>
      </c>
      <c r="E1219" s="127">
        <v>23</v>
      </c>
      <c r="F1219" s="127">
        <v>28</v>
      </c>
      <c r="G1219" s="127">
        <v>47.5</v>
      </c>
      <c r="H1219" s="127">
        <f t="shared" si="73"/>
        <v>43.40615</v>
      </c>
      <c r="I1219" s="65"/>
      <c r="J1219" s="65"/>
    </row>
    <row r="1220" spans="2:10" ht="0.75" customHeight="1">
      <c r="B1220" s="65"/>
      <c r="C1220" s="154" t="s">
        <v>319</v>
      </c>
      <c r="D1220" s="127">
        <v>41</v>
      </c>
      <c r="E1220" s="127">
        <v>22</v>
      </c>
      <c r="F1220" s="127">
        <v>29.5</v>
      </c>
      <c r="G1220" s="127">
        <v>46.5</v>
      </c>
      <c r="H1220" s="127">
        <f t="shared" si="73"/>
        <v>40.510475</v>
      </c>
      <c r="I1220" s="65"/>
      <c r="J1220" s="65"/>
    </row>
    <row r="1221" spans="2:10" ht="0.75" customHeight="1">
      <c r="B1221" s="65"/>
      <c r="C1221" s="154" t="s">
        <v>112</v>
      </c>
      <c r="D1221" s="127">
        <v>45</v>
      </c>
      <c r="E1221" s="127">
        <v>24</v>
      </c>
      <c r="F1221" s="127">
        <v>23.5</v>
      </c>
      <c r="G1221" s="127">
        <v>46.5</v>
      </c>
      <c r="H1221" s="127">
        <f t="shared" si="73"/>
        <v>44.317875</v>
      </c>
      <c r="I1221" s="65"/>
      <c r="J1221" s="65"/>
    </row>
    <row r="1222" spans="2:10" ht="0.75" customHeight="1">
      <c r="B1222" s="65"/>
      <c r="C1222" s="154" t="s">
        <v>353</v>
      </c>
      <c r="D1222" s="127">
        <v>38</v>
      </c>
      <c r="E1222" s="127">
        <v>24</v>
      </c>
      <c r="F1222" s="127">
        <v>29.5</v>
      </c>
      <c r="G1222" s="127">
        <v>46</v>
      </c>
      <c r="H1222" s="127">
        <f t="shared" si="73"/>
        <v>37.638875</v>
      </c>
      <c r="I1222" s="65"/>
      <c r="J1222" s="65"/>
    </row>
    <row r="1223" spans="2:10" ht="0.75" customHeight="1">
      <c r="B1223" s="65"/>
      <c r="C1223" s="154" t="s">
        <v>357</v>
      </c>
      <c r="D1223" s="127">
        <v>44</v>
      </c>
      <c r="E1223" s="127">
        <v>13</v>
      </c>
      <c r="F1223" s="127">
        <v>34.5</v>
      </c>
      <c r="G1223" s="127">
        <v>46</v>
      </c>
      <c r="H1223" s="127">
        <f t="shared" si="73"/>
        <v>43.349975</v>
      </c>
      <c r="I1223" s="65"/>
      <c r="J1223" s="65"/>
    </row>
    <row r="1224" spans="2:10" ht="0.75" customHeight="1">
      <c r="B1224" s="65"/>
      <c r="C1224" s="154" t="s">
        <v>358</v>
      </c>
      <c r="D1224" s="127">
        <v>59</v>
      </c>
      <c r="E1224" s="127">
        <v>15</v>
      </c>
      <c r="F1224" s="127">
        <v>16</v>
      </c>
      <c r="G1224" s="127">
        <v>45</v>
      </c>
      <c r="H1224" s="127">
        <f t="shared" si="73"/>
        <v>57.603649999999995</v>
      </c>
      <c r="I1224" s="65"/>
      <c r="J1224" s="65"/>
    </row>
    <row r="1225" spans="2:10" ht="0.75" customHeight="1">
      <c r="B1225" s="65"/>
      <c r="C1225" s="154" t="s">
        <v>87</v>
      </c>
      <c r="D1225" s="127">
        <v>40</v>
      </c>
      <c r="E1225" s="127">
        <v>19</v>
      </c>
      <c r="F1225" s="127">
        <v>30.5</v>
      </c>
      <c r="G1225" s="127">
        <v>45</v>
      </c>
      <c r="H1225" s="127">
        <f t="shared" si="73"/>
        <v>39.510475</v>
      </c>
      <c r="I1225" s="65"/>
      <c r="J1225" s="65"/>
    </row>
    <row r="1226" spans="2:10" ht="0.75" customHeight="1">
      <c r="B1226" s="65"/>
      <c r="C1226" s="154" t="s">
        <v>110</v>
      </c>
      <c r="D1226" s="127">
        <v>45</v>
      </c>
      <c r="E1226" s="127">
        <v>19</v>
      </c>
      <c r="F1226" s="127">
        <v>25.5</v>
      </c>
      <c r="G1226" s="127">
        <v>45</v>
      </c>
      <c r="H1226" s="127">
        <f t="shared" si="73"/>
        <v>44.269725</v>
      </c>
      <c r="I1226" s="65"/>
      <c r="J1226" s="65"/>
    </row>
    <row r="1227" spans="2:10" ht="0.75" customHeight="1">
      <c r="B1227" s="65"/>
      <c r="C1227" s="154" t="s">
        <v>303</v>
      </c>
      <c r="D1227" s="127">
        <v>44</v>
      </c>
      <c r="E1227" s="127">
        <v>27</v>
      </c>
      <c r="F1227" s="127">
        <v>17</v>
      </c>
      <c r="G1227" s="127">
        <v>44</v>
      </c>
      <c r="H1227" s="127">
        <f t="shared" si="73"/>
        <v>43.2938</v>
      </c>
      <c r="I1227" s="65"/>
      <c r="J1227" s="65"/>
    </row>
    <row r="1228" spans="2:10" ht="0.75" customHeight="1">
      <c r="B1228" s="65"/>
      <c r="C1228" s="154" t="s">
        <v>311</v>
      </c>
      <c r="D1228" s="127">
        <v>34</v>
      </c>
      <c r="E1228" s="127">
        <v>22</v>
      </c>
      <c r="F1228" s="127">
        <v>32</v>
      </c>
      <c r="G1228" s="127">
        <v>44</v>
      </c>
      <c r="H1228" s="127">
        <f t="shared" si="73"/>
        <v>33.7753</v>
      </c>
      <c r="I1228" s="65"/>
      <c r="J1228" s="65"/>
    </row>
    <row r="1229" spans="2:10" ht="0.75" customHeight="1">
      <c r="B1229" s="65"/>
      <c r="C1229" s="154" t="s">
        <v>116</v>
      </c>
      <c r="D1229" s="127">
        <v>50</v>
      </c>
      <c r="E1229" s="127">
        <v>18</v>
      </c>
      <c r="F1229" s="127">
        <v>20</v>
      </c>
      <c r="G1229" s="127">
        <v>44</v>
      </c>
      <c r="H1229" s="127">
        <f t="shared" si="73"/>
        <v>49.00489999999999</v>
      </c>
      <c r="I1229" s="65"/>
      <c r="J1229" s="65"/>
    </row>
    <row r="1230" spans="2:10" ht="0.75" customHeight="1">
      <c r="B1230" s="65"/>
      <c r="C1230" s="154" t="s">
        <v>317</v>
      </c>
      <c r="D1230" s="127">
        <v>37</v>
      </c>
      <c r="E1230" s="127">
        <v>18</v>
      </c>
      <c r="F1230" s="127">
        <v>32</v>
      </c>
      <c r="G1230" s="127">
        <v>43.5</v>
      </c>
      <c r="H1230" s="127">
        <f t="shared" si="73"/>
        <v>36.6148</v>
      </c>
      <c r="I1230" s="65"/>
      <c r="J1230" s="65"/>
    </row>
    <row r="1231" spans="2:10" ht="0.75" customHeight="1">
      <c r="B1231" s="65"/>
      <c r="C1231" s="154" t="s">
        <v>130</v>
      </c>
      <c r="D1231" s="127">
        <v>34</v>
      </c>
      <c r="E1231" s="127">
        <v>25</v>
      </c>
      <c r="F1231" s="127">
        <v>27</v>
      </c>
      <c r="G1231" s="127">
        <v>43</v>
      </c>
      <c r="H1231" s="127">
        <f t="shared" si="73"/>
        <v>33.743199999999995</v>
      </c>
      <c r="I1231" s="65"/>
      <c r="J1231" s="65"/>
    </row>
    <row r="1232" spans="2:10" ht="0.75" customHeight="1">
      <c r="B1232" s="65"/>
      <c r="C1232" s="154" t="s">
        <v>104</v>
      </c>
      <c r="D1232" s="127">
        <v>44</v>
      </c>
      <c r="E1232" s="127">
        <v>26</v>
      </c>
      <c r="F1232" s="127">
        <v>15.5</v>
      </c>
      <c r="G1232" s="127">
        <v>43</v>
      </c>
      <c r="H1232" s="127">
        <f t="shared" si="73"/>
        <v>43.253675</v>
      </c>
      <c r="I1232" s="65"/>
      <c r="J1232" s="65"/>
    </row>
    <row r="1233" spans="2:10" ht="0.75" customHeight="1">
      <c r="B1233" s="65"/>
      <c r="C1233" s="154" t="s">
        <v>120</v>
      </c>
      <c r="D1233" s="127">
        <v>49</v>
      </c>
      <c r="E1233" s="127">
        <v>23</v>
      </c>
      <c r="F1233" s="127">
        <v>12</v>
      </c>
      <c r="G1233" s="127">
        <v>42</v>
      </c>
      <c r="H1233" s="127">
        <f t="shared" si="73"/>
        <v>47.98884999999999</v>
      </c>
      <c r="I1233" s="65"/>
      <c r="J1233" s="65"/>
    </row>
    <row r="1234" spans="2:10" ht="0.75" customHeight="1">
      <c r="B1234" s="65"/>
      <c r="C1234" s="154" t="s">
        <v>160</v>
      </c>
      <c r="D1234" s="127">
        <v>54</v>
      </c>
      <c r="E1234" s="127">
        <v>16</v>
      </c>
      <c r="F1234" s="127">
        <v>12</v>
      </c>
      <c r="G1234" s="127">
        <v>41</v>
      </c>
      <c r="H1234" s="127">
        <f t="shared" si="73"/>
        <v>52.715999999999994</v>
      </c>
      <c r="I1234" s="65"/>
      <c r="J1234" s="65"/>
    </row>
    <row r="1235" spans="2:10" ht="0.75" customHeight="1">
      <c r="B1235" s="65"/>
      <c r="C1235" s="154" t="s">
        <v>126</v>
      </c>
      <c r="D1235" s="127">
        <v>33</v>
      </c>
      <c r="E1235" s="127">
        <v>18</v>
      </c>
      <c r="F1235" s="127">
        <v>29</v>
      </c>
      <c r="G1235" s="127">
        <v>40</v>
      </c>
      <c r="H1235" s="127">
        <f t="shared" si="73"/>
        <v>32.695049999999995</v>
      </c>
      <c r="I1235" s="65"/>
      <c r="J1235" s="65"/>
    </row>
    <row r="1236" spans="2:10" ht="0.75" customHeight="1">
      <c r="B1236" s="65"/>
      <c r="C1236" s="154" t="s">
        <v>196</v>
      </c>
      <c r="D1236" s="127">
        <v>32</v>
      </c>
      <c r="E1236" s="127">
        <v>11</v>
      </c>
      <c r="F1236" s="127">
        <v>35</v>
      </c>
      <c r="G1236" s="127">
        <v>39</v>
      </c>
      <c r="H1236" s="127">
        <f t="shared" si="73"/>
        <v>31.7111</v>
      </c>
      <c r="I1236" s="65"/>
      <c r="J1236" s="65"/>
    </row>
    <row r="1237" spans="2:10" ht="0.75" customHeight="1">
      <c r="B1237" s="65"/>
      <c r="C1237" s="154" t="s">
        <v>89</v>
      </c>
      <c r="D1237" s="127">
        <v>37</v>
      </c>
      <c r="E1237" s="127">
        <v>20</v>
      </c>
      <c r="F1237" s="127">
        <v>20.5</v>
      </c>
      <c r="G1237" s="127">
        <v>39</v>
      </c>
      <c r="H1237" s="127">
        <f t="shared" si="73"/>
        <v>36.462325</v>
      </c>
      <c r="I1237" s="65"/>
      <c r="J1237" s="65"/>
    </row>
    <row r="1238" spans="2:10" ht="0.75" customHeight="1">
      <c r="B1238" s="65"/>
      <c r="C1238" s="154" t="s">
        <v>102</v>
      </c>
      <c r="D1238" s="127">
        <v>46</v>
      </c>
      <c r="E1238" s="127">
        <v>19</v>
      </c>
      <c r="F1238" s="127">
        <v>12</v>
      </c>
      <c r="G1238" s="127">
        <v>38.5</v>
      </c>
      <c r="H1238" s="127">
        <f t="shared" si="73"/>
        <v>45.02095</v>
      </c>
      <c r="I1238" s="65"/>
      <c r="J1238" s="65"/>
    </row>
    <row r="1239" spans="2:10" ht="0.75" customHeight="1">
      <c r="B1239" s="65"/>
      <c r="C1239" s="154" t="s">
        <v>28</v>
      </c>
      <c r="D1239" s="127">
        <v>30</v>
      </c>
      <c r="E1239" s="127">
        <v>18</v>
      </c>
      <c r="F1239" s="127">
        <v>20</v>
      </c>
      <c r="G1239" s="127">
        <v>34</v>
      </c>
      <c r="H1239" s="127">
        <f t="shared" si="73"/>
        <v>29.646900000000002</v>
      </c>
      <c r="I1239" s="65"/>
      <c r="J1239" s="65"/>
    </row>
    <row r="1240" spans="2:10" ht="0.75" customHeight="1">
      <c r="B1240" s="65"/>
      <c r="C1240" s="154" t="s">
        <v>106</v>
      </c>
      <c r="D1240" s="127">
        <v>28</v>
      </c>
      <c r="E1240" s="127">
        <v>12</v>
      </c>
      <c r="F1240" s="127">
        <v>26.5</v>
      </c>
      <c r="G1240" s="127">
        <v>33.5</v>
      </c>
      <c r="H1240" s="127">
        <f t="shared" si="73"/>
        <v>27.719125</v>
      </c>
      <c r="I1240" s="65"/>
      <c r="J1240" s="65"/>
    </row>
    <row r="1241" spans="2:10" ht="0.75" customHeight="1">
      <c r="B1241" s="65"/>
      <c r="C1241" s="154" t="s">
        <v>26</v>
      </c>
      <c r="D1241" s="127">
        <v>22</v>
      </c>
      <c r="E1241" s="127">
        <v>16</v>
      </c>
      <c r="F1241" s="127">
        <v>25</v>
      </c>
      <c r="G1241" s="127">
        <v>31.5</v>
      </c>
      <c r="H1241" s="127">
        <f t="shared" si="73"/>
        <v>21.951850000000004</v>
      </c>
      <c r="I1241" s="65"/>
      <c r="J1241" s="65"/>
    </row>
    <row r="1242" spans="2:10" ht="0.75" customHeight="1">
      <c r="B1242" s="65"/>
      <c r="C1242" s="154" t="s">
        <v>158</v>
      </c>
      <c r="D1242" s="127">
        <v>36</v>
      </c>
      <c r="E1242" s="127">
        <v>21</v>
      </c>
      <c r="F1242" s="127">
        <v>5</v>
      </c>
      <c r="G1242" s="127">
        <v>31</v>
      </c>
      <c r="H1242" s="127">
        <f t="shared" si="73"/>
        <v>35.2617</v>
      </c>
      <c r="I1242" s="65"/>
      <c r="J1242" s="65"/>
    </row>
    <row r="1243" spans="2:10" ht="0.75" customHeight="1">
      <c r="B1243" s="65"/>
      <c r="C1243" s="154" t="s">
        <v>361</v>
      </c>
      <c r="D1243" s="127">
        <v>27</v>
      </c>
      <c r="E1243" s="127">
        <v>9</v>
      </c>
      <c r="F1243" s="127">
        <v>22.5</v>
      </c>
      <c r="G1243" s="127">
        <v>28.5</v>
      </c>
      <c r="H1243" s="127">
        <f t="shared" si="73"/>
        <v>26.638875</v>
      </c>
      <c r="I1243" s="65"/>
      <c r="J1243" s="65"/>
    </row>
    <row r="1244" spans="2:10" ht="0.75" customHeight="1">
      <c r="B1244" s="65"/>
      <c r="C1244" s="154" t="s">
        <v>194</v>
      </c>
      <c r="D1244" s="127">
        <v>19</v>
      </c>
      <c r="E1244" s="127">
        <v>4</v>
      </c>
      <c r="F1244" s="127">
        <v>25.5</v>
      </c>
      <c r="G1244" s="127">
        <v>24.5</v>
      </c>
      <c r="H1244" s="127">
        <f t="shared" si="73"/>
        <v>18.863575</v>
      </c>
      <c r="I1244" s="65"/>
      <c r="J1244" s="65"/>
    </row>
    <row r="1245" spans="2:10" ht="0.75" customHeight="1">
      <c r="B1245" s="65"/>
      <c r="C1245" s="154" t="s">
        <v>91</v>
      </c>
      <c r="D1245" s="127">
        <v>15</v>
      </c>
      <c r="E1245" s="127">
        <v>10</v>
      </c>
      <c r="F1245" s="127">
        <v>22.5</v>
      </c>
      <c r="G1245" s="127">
        <v>24</v>
      </c>
      <c r="H1245" s="127">
        <f t="shared" si="73"/>
        <v>15.040125</v>
      </c>
      <c r="I1245" s="65"/>
      <c r="J1245" s="65"/>
    </row>
    <row r="1246" spans="2:10" ht="0.75" customHeight="1">
      <c r="B1246" s="65"/>
      <c r="C1246" s="154" t="s">
        <v>362</v>
      </c>
      <c r="D1246" s="127">
        <v>22</v>
      </c>
      <c r="E1246" s="127">
        <v>12</v>
      </c>
      <c r="F1246" s="127">
        <v>5</v>
      </c>
      <c r="G1246" s="127">
        <v>19.5</v>
      </c>
      <c r="H1246" s="127">
        <f t="shared" si="73"/>
        <v>21.56665</v>
      </c>
      <c r="I1246" s="65"/>
      <c r="J1246" s="65"/>
    </row>
    <row r="1247" spans="2:10" ht="0.75" customHeight="1">
      <c r="B1247" s="65"/>
      <c r="C1247" s="154" t="s">
        <v>208</v>
      </c>
      <c r="D1247" s="127">
        <v>10</v>
      </c>
      <c r="E1247" s="127">
        <v>8</v>
      </c>
      <c r="F1247" s="127">
        <v>12</v>
      </c>
      <c r="G1247" s="127">
        <v>15</v>
      </c>
      <c r="H1247" s="127">
        <f t="shared" si="73"/>
        <v>10.000000000000002</v>
      </c>
      <c r="I1247" s="65"/>
      <c r="J1247" s="65"/>
    </row>
    <row r="1248" spans="2:10" ht="13.5">
      <c r="B1248" s="65"/>
      <c r="C1248" s="65"/>
      <c r="D1248" s="65"/>
      <c r="E1248" s="65"/>
      <c r="F1248" s="65"/>
      <c r="G1248" s="65"/>
      <c r="H1248" s="65"/>
      <c r="I1248" s="65"/>
      <c r="J1248" s="65"/>
    </row>
  </sheetData>
  <printOptions/>
  <pageMargins left="0.3" right="0.3" top="1" bottom="1" header="0.5" footer="0.5"/>
  <pageSetup orientation="portrait" paperSize="9" scale="85"/>
  <headerFooter alignWithMargins="0">
    <oddFooter>&amp;CPage &amp;P</oddFooter>
  </headerFooter>
  <drawing r:id="rId4"/>
  <legacyDrawing r:id="rId3"/>
  <oleObjects>
    <oleObject progId="Equation.2" shapeId="6770908" r:id="rId1"/>
    <oleObject progId="Equation.2" shapeId="6770911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1999-12-31T02:45:36Z</cp:lastPrinted>
  <dcterms:created xsi:type="dcterms:W3CDTF">1998-10-19T18:09:42Z</dcterms:created>
  <cp:category/>
  <cp:version/>
  <cp:contentType/>
  <cp:contentStatus/>
</cp:coreProperties>
</file>