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980" yWindow="65456" windowWidth="14480" windowHeight="14580" tabRatio="146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<sst xmlns="http://schemas.openxmlformats.org/spreadsheetml/2006/main" count="183" uniqueCount="134">
  <si>
    <t>Expend.</t>
  </si>
  <si>
    <t>Tax Receipts</t>
  </si>
  <si>
    <t>Ratio</t>
  </si>
  <si>
    <t>Expends.</t>
  </si>
  <si>
    <t>Total Tax Ratio</t>
  </si>
  <si>
    <t>Total Expenditure Ratio</t>
  </si>
  <si>
    <t>Table 2</t>
  </si>
  <si>
    <t>Table 3</t>
  </si>
  <si>
    <t>Table 4</t>
  </si>
  <si>
    <t>Table 5</t>
  </si>
  <si>
    <t xml:space="preserve">            Figure 1</t>
  </si>
  <si>
    <t xml:space="preserve">            Figure 2</t>
  </si>
  <si>
    <t xml:space="preserve">            Figure 3</t>
  </si>
  <si>
    <t xml:space="preserve">     Is the U.S. budget deficit or surplus a temporary or long-term phenomenon?  One way to answer the</t>
  </si>
  <si>
    <t>question is to look at trends of the fiscal balance ratio over a given time period.  If one looks at the past</t>
  </si>
  <si>
    <t>recurrence is even stronger.  Only in the past twenty years does one find any likelihood for surpluses to</t>
  </si>
  <si>
    <t>emerge and remain.  The longer-term likelihood that this will persist is small, given the historical record.</t>
  </si>
  <si>
    <t>100 years, the likelihood is for a deficit to recur.  If one looks at the past 70 years, the likelihood of a</t>
  </si>
  <si>
    <t xml:space="preserve">     Government receives revenue either by direct taxation, which is simply deferred taxation.  Over time,</t>
  </si>
  <si>
    <t>Other Services</t>
  </si>
  <si>
    <t xml:space="preserve">the public sector has altered its reliance on taxation and borrowing, as well as the mix of taxes that it </t>
  </si>
  <si>
    <t xml:space="preserve">chooses to impose.  Historically, deficits have been used to meet what have been considered national </t>
  </si>
  <si>
    <t>emergencies such as wartime defense, or combatting severe recessions.  However, once deficits have</t>
  </si>
  <si>
    <t xml:space="preserve">           Table 1</t>
  </si>
  <si>
    <t>modest budget surplus in 1969, and returned to chronic deficits until 1998, long after the Vietnam war</t>
  </si>
  <si>
    <t>had ended.  While national defense in a time of military emergency is not the only reason why a budget</t>
  </si>
  <si>
    <t>as any other consideration, this may explain why the U.S. Congress decided that it was important to</t>
  </si>
  <si>
    <t>reduce the rising level of national debt and began to run a series of budget surpluses.  These surpluses</t>
  </si>
  <si>
    <t>© 2008, 2004, 2001, 2000</t>
  </si>
  <si>
    <t>At all state and local government levels, the recurrent budget is always balanced, while the capital</t>
  </si>
  <si>
    <t>budget may use deficit financing as a tool to achieve economic objectives.  Were this logic applied to</t>
  </si>
  <si>
    <t>the U.S. federal government budgeting process, it could bring sharper focus to those issues where</t>
  </si>
  <si>
    <t>deficit financing may be appropriate, e.g., public sector investment in basic research.  However, no</t>
  </si>
  <si>
    <t>such initiative is part of the current debate on the future of the U.S. public sector, even though capital</t>
  </si>
  <si>
    <t>budgeting is used in many other countries to bring a measure of economic rationality to public sector</t>
  </si>
  <si>
    <t>Evolution of U.S. Federal Government Entitlements</t>
  </si>
  <si>
    <t>Other</t>
  </si>
  <si>
    <t>Means Tested</t>
  </si>
  <si>
    <t>Social</t>
  </si>
  <si>
    <t>Security</t>
  </si>
  <si>
    <t>Other Retire.</t>
  </si>
  <si>
    <t>&amp; Disability</t>
  </si>
  <si>
    <t>Unemploy.</t>
  </si>
  <si>
    <t>Comp.</t>
  </si>
  <si>
    <t>Farm Price</t>
  </si>
  <si>
    <t>Supports</t>
  </si>
  <si>
    <t>Insurance</t>
  </si>
  <si>
    <t>Bank Deposit</t>
  </si>
  <si>
    <r>
      <t>Source</t>
    </r>
    <r>
      <rPr>
        <sz val="10"/>
        <rFont val="Helv"/>
        <family val="0"/>
      </rPr>
      <t xml:space="preserve">: </t>
    </r>
    <r>
      <rPr>
        <i/>
        <sz val="10"/>
        <rFont val="Helv"/>
        <family val="0"/>
      </rPr>
      <t xml:space="preserve"> Internal Revenue Service</t>
    </r>
  </si>
  <si>
    <t>U.S. Federal Tax to GDP Ratio</t>
  </si>
  <si>
    <t xml:space="preserve">            Major Categories of U.S. Federal Government Expenditures</t>
  </si>
  <si>
    <t>Defense</t>
  </si>
  <si>
    <t>International</t>
  </si>
  <si>
    <t>Medicaid</t>
  </si>
  <si>
    <t>Other Mns.</t>
  </si>
  <si>
    <t>Soc.Sec.</t>
  </si>
  <si>
    <t>Medicare</t>
  </si>
  <si>
    <t>All Other</t>
  </si>
  <si>
    <t>U.S. Federal Govt Expenditure to GDP Ratio</t>
  </si>
  <si>
    <t>Non-Means</t>
  </si>
  <si>
    <t>Table 6</t>
  </si>
  <si>
    <t>with projections for 2000-2005</t>
  </si>
  <si>
    <t>Means Tested Programs</t>
  </si>
  <si>
    <t>Non-Means Tested Programs</t>
  </si>
  <si>
    <t xml:space="preserve">             Figure 11</t>
  </si>
  <si>
    <t>taxation and spending policies.</t>
  </si>
  <si>
    <t xml:space="preserve">Figure 4         </t>
  </si>
  <si>
    <t xml:space="preserve">Figure 5        </t>
  </si>
  <si>
    <t>Ratio of U.S. Taxes to Expenditures</t>
  </si>
  <si>
    <t>State and Local Government Finance</t>
  </si>
  <si>
    <t>Current $</t>
  </si>
  <si>
    <t>State &amp; Local</t>
  </si>
  <si>
    <t>Fed. Grants</t>
  </si>
  <si>
    <t>U.S. GDP</t>
  </si>
  <si>
    <t>Taxes</t>
  </si>
  <si>
    <t>Spending</t>
  </si>
  <si>
    <t>Personal Taxes</t>
  </si>
  <si>
    <t>Corporate Tax</t>
  </si>
  <si>
    <t>Indirect Taxes</t>
  </si>
  <si>
    <t xml:space="preserve">Figure 6         </t>
  </si>
  <si>
    <t xml:space="preserve">Figure 7         </t>
  </si>
  <si>
    <t xml:space="preserve">Figure 8              </t>
  </si>
  <si>
    <t>Year</t>
  </si>
  <si>
    <t xml:space="preserve">Figure 9          </t>
  </si>
  <si>
    <t xml:space="preserve">Figure 13          </t>
  </si>
  <si>
    <t xml:space="preserve">Figure 10   </t>
  </si>
  <si>
    <t xml:space="preserve">Figure 11        </t>
  </si>
  <si>
    <t xml:space="preserve">Figure 12        </t>
  </si>
  <si>
    <t xml:space="preserve">Figure 14         </t>
  </si>
  <si>
    <t>Social Security</t>
  </si>
  <si>
    <t>in Aid</t>
  </si>
  <si>
    <t>S&amp;L Tax Ratio</t>
  </si>
  <si>
    <t>S&amp;L Spending Ratio</t>
  </si>
  <si>
    <t>S&amp;L Fiscal Balance to GDP Ratio</t>
  </si>
  <si>
    <t>Federal Grants in Aid</t>
  </si>
  <si>
    <t>Public Sector Fiscal Balances</t>
  </si>
  <si>
    <t>Federal Tax</t>
  </si>
  <si>
    <t>Total Govt.</t>
  </si>
  <si>
    <t>Total Tax</t>
  </si>
  <si>
    <t>Federal Govt.</t>
  </si>
  <si>
    <t xml:space="preserve"> P. LeBel</t>
  </si>
  <si>
    <t>Balance Ratio</t>
  </si>
  <si>
    <t>U.S. Federal Government Receipts, Outlays, Fiscal Balances, and Balance Ratios</t>
  </si>
  <si>
    <t xml:space="preserve">                    U.S. Public Sector Budget Trends</t>
  </si>
  <si>
    <t xml:space="preserve">     Changes in government spending and taxation represent the primary means of using fiscal policy</t>
  </si>
  <si>
    <t>to affect changes in the level of economic activity.  Whether these fiscal policy changes have any</t>
  </si>
  <si>
    <t>impact on the level of interest rates and the money supply depends on how much of a change is</t>
  </si>
  <si>
    <t>being implemented in comparison to the current level of GDP, and on how these changes are to be</t>
  </si>
  <si>
    <t>financed.  The starting point for any understanding of fiscal policy is to look at the absolute and</t>
  </si>
  <si>
    <t>relative size of the public sector.  Listed below are U.S. federal government tax receipts and</t>
  </si>
  <si>
    <t>expenditures for the past several decades.</t>
  </si>
  <si>
    <t xml:space="preserve">                   (in billions of $U.S. current dollars)</t>
  </si>
  <si>
    <t>Current $GDP</t>
  </si>
  <si>
    <t>Receipts</t>
  </si>
  <si>
    <t>Outlays</t>
  </si>
  <si>
    <t>Balance</t>
  </si>
  <si>
    <r>
      <t>Source</t>
    </r>
    <r>
      <rPr>
        <sz val="10"/>
        <rFont val="Helv"/>
        <family val="0"/>
      </rPr>
      <t xml:space="preserve">:  </t>
    </r>
    <r>
      <rPr>
        <i/>
        <sz val="10"/>
        <rFont val="Helv"/>
        <family val="0"/>
      </rPr>
      <t>U.S. Treasury Department; U.S. Department of Commerce; Office of Management and Budget</t>
    </r>
  </si>
  <si>
    <t>U.S. Federal Tax Revenues by Major Source, Fiscal Years 1962-1966, in $U.S. current billions</t>
  </si>
  <si>
    <t>Ind.Income</t>
  </si>
  <si>
    <t>Corp.Income</t>
  </si>
  <si>
    <t>SS Taxes</t>
  </si>
  <si>
    <t>Excise</t>
  </si>
  <si>
    <t>Estate/Gift</t>
  </si>
  <si>
    <t>Customs</t>
  </si>
  <si>
    <t>Miscell.</t>
  </si>
  <si>
    <t>Total</t>
  </si>
  <si>
    <t>been incurred, bureaucratic and political inertia sometimes transcend immediate economic goals such</t>
  </si>
  <si>
    <t>that deficits may persist.  One good example is the deficits that were incurred by the U.S. federal</t>
  </si>
  <si>
    <t>government during the time of the Vietnam war (1963-1975).  The federal government achieved a</t>
  </si>
  <si>
    <t>deficit may be justified, chronic deficits in and of themselves that are not seen as contributing to an</t>
  </si>
  <si>
    <t>increase in the economy's capital stock ultimately erode public support for the public sector.  As much</t>
  </si>
  <si>
    <t>now constitute an element in the political landscape in terms of the future direction of U.S. economic</t>
  </si>
  <si>
    <t>policy.</t>
  </si>
  <si>
    <t xml:space="preserve">     One critical issue that is missing in debates on the U.S. budget is the absence of capital budgeting.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</si>
</sst>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-&quot;$&quot;#,##0\)"/>
    <numFmt numFmtId="165" formatCode="&quot;$&quot;#,##0_);\-&quot;$&quot;#,##0"/>
    <numFmt numFmtId="166" formatCode="&quot;$&quot;#,##0.000_);\-&quot;$&quot;#,##0.000"/>
    <numFmt numFmtId="167" formatCode="&quot;$&quot;#,##0.00_;\-&quot;$&quot;###0.00"/>
    <numFmt numFmtId="168" formatCode="&quot;$&quot;#,##0.00_;\ \-&quot;$&quot;###0.00"/>
    <numFmt numFmtId="169" formatCode="&quot;$&quot;#,##0.00_ ;\-&quot;$&quot;#,##0.00"/>
    <numFmt numFmtId="170" formatCode="&quot;$&quot;#,###;\-&quot;$&quot;#,##0.00"/>
    <numFmt numFmtId="171" formatCode="0.0000"/>
    <numFmt numFmtId="172" formatCode="0.0\ "/>
    <numFmt numFmtId="173" formatCode="#,##0.00000000000000"/>
    <numFmt numFmtId="174" formatCode="&quot;$&quot;#,##0.00"/>
    <numFmt numFmtId="175" formatCode="#,##0.000"/>
    <numFmt numFmtId="176" formatCode="&quot;$&quot;#,##0.000"/>
    <numFmt numFmtId="177" formatCode="&quot;$&quot;#,##0.000;\-&quot;$&quot;#,##0.000"/>
    <numFmt numFmtId="178" formatCode="&quot;$&quot;#,##0.00\ ;\-&quot;$&quot;#,##0.00"/>
    <numFmt numFmtId="179" formatCode="&quot;$&quot;#,##0"/>
    <numFmt numFmtId="180" formatCode="0.0"/>
    <numFmt numFmtId="181" formatCode="#,##0.0"/>
    <numFmt numFmtId="182" formatCode="&quot;$&quot;#,##0.0"/>
  </numFmts>
  <fonts count="5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i/>
      <sz val="10"/>
      <name val="Helv"/>
      <family val="0"/>
    </font>
    <font>
      <b/>
      <vertAlign val="superscript"/>
      <sz val="9"/>
      <name val="Helv"/>
      <family val="0"/>
    </font>
    <font>
      <sz val="2"/>
      <color indexed="8"/>
      <name val="Helv"/>
      <family val="0"/>
    </font>
    <font>
      <sz val="2"/>
      <name val="Helv"/>
      <family val="0"/>
    </font>
    <font>
      <b/>
      <sz val="10"/>
      <color indexed="12"/>
      <name val="Helv"/>
      <family val="0"/>
    </font>
    <font>
      <vertAlign val="superscript"/>
      <sz val="9"/>
      <name val="Helv"/>
      <family val="0"/>
    </font>
    <font>
      <b/>
      <sz val="9"/>
      <color indexed="12"/>
      <name val="Helv"/>
      <family val="0"/>
    </font>
    <font>
      <b/>
      <sz val="9"/>
      <color indexed="10"/>
      <name val="Helv"/>
      <family val="0"/>
    </font>
    <font>
      <sz val="14.25"/>
      <name val="Helv"/>
      <family val="0"/>
    </font>
    <font>
      <sz val="14.5"/>
      <name val="Helv"/>
      <family val="0"/>
    </font>
    <font>
      <b/>
      <sz val="9.75"/>
      <color indexed="8"/>
      <name val="Helv"/>
      <family val="0"/>
    </font>
    <font>
      <sz val="15"/>
      <name val="Helv"/>
      <family val="0"/>
    </font>
    <font>
      <b/>
      <sz val="2"/>
      <name val="Helv"/>
      <family val="0"/>
    </font>
    <font>
      <b/>
      <sz val="9.75"/>
      <name val="Helv"/>
      <family val="0"/>
    </font>
    <font>
      <sz val="9.5"/>
      <name val="Helv"/>
      <family val="0"/>
    </font>
    <font>
      <sz val="11"/>
      <name val="Helv"/>
      <family val="0"/>
    </font>
    <font>
      <b/>
      <sz val="10.75"/>
      <color indexed="12"/>
      <name val="Helv"/>
      <family val="0"/>
    </font>
    <font>
      <sz val="10"/>
      <color indexed="12"/>
      <name val="Helv"/>
      <family val="0"/>
    </font>
    <font>
      <b/>
      <sz val="9"/>
      <color indexed="8"/>
      <name val="Helv"/>
      <family val="0"/>
    </font>
    <font>
      <sz val="8.75"/>
      <name val="Helv"/>
      <family val="0"/>
    </font>
    <font>
      <b/>
      <sz val="11.75"/>
      <color indexed="12"/>
      <name val="Helv"/>
      <family val="0"/>
    </font>
    <font>
      <sz val="8"/>
      <name val="Helv"/>
      <family val="0"/>
    </font>
    <font>
      <sz val="8"/>
      <name val="News Gothic Condensed"/>
      <family val="2"/>
    </font>
    <font>
      <sz val="11"/>
      <name val="News Gothic Condensed"/>
      <family val="2"/>
    </font>
    <font>
      <u val="single"/>
      <sz val="7.65"/>
      <color indexed="12"/>
      <name val="Helv"/>
      <family val="0"/>
    </font>
    <font>
      <u val="single"/>
      <sz val="7.65"/>
      <color indexed="36"/>
      <name val="Helv"/>
      <family val="0"/>
    </font>
    <font>
      <sz val="1"/>
      <name val="Helv"/>
      <family val="0"/>
    </font>
    <font>
      <b/>
      <sz val="10.25"/>
      <color indexed="8"/>
      <name val="Helv"/>
      <family val="0"/>
    </font>
    <font>
      <vertAlign val="superscript"/>
      <sz val="11"/>
      <name val="Helv"/>
      <family val="0"/>
    </font>
    <font>
      <sz val="10.25"/>
      <name val="Helv"/>
      <family val="0"/>
    </font>
    <font>
      <b/>
      <sz val="10.25"/>
      <name val="Helv"/>
      <family val="0"/>
    </font>
    <font>
      <i/>
      <sz val="10.25"/>
      <name val="Helv"/>
      <family val="0"/>
    </font>
    <font>
      <b/>
      <sz val="10.5"/>
      <color indexed="8"/>
      <name val="Helv"/>
      <family val="0"/>
    </font>
    <font>
      <sz val="10.5"/>
      <name val="Helv"/>
      <family val="0"/>
    </font>
    <font>
      <sz val="11.75"/>
      <name val="Helv"/>
      <family val="0"/>
    </font>
    <font>
      <vertAlign val="superscript"/>
      <sz val="11.75"/>
      <name val="Helv"/>
      <family val="0"/>
    </font>
    <font>
      <b/>
      <sz val="10.5"/>
      <name val="Helv"/>
      <family val="0"/>
    </font>
    <font>
      <i/>
      <sz val="10.5"/>
      <name val="Helv"/>
      <family val="0"/>
    </font>
    <font>
      <sz val="9.75"/>
      <name val="Helv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/>
    </border>
    <border>
      <left>
        <color indexed="63"/>
      </left>
      <right>
        <color indexed="63"/>
      </right>
      <top style="medium">
        <color indexed="10"/>
      </top>
      <bottom style="medium"/>
    </border>
    <border>
      <left>
        <color indexed="63"/>
      </left>
      <right style="medium">
        <color indexed="10"/>
      </right>
      <top style="medium">
        <color indexed="10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8" fillId="0" borderId="0" xfId="0" applyNumberFormat="1" applyFont="1" applyAlignment="1">
      <alignment/>
    </xf>
    <xf numFmtId="169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/>
    </xf>
    <xf numFmtId="10" fontId="8" fillId="0" borderId="1" xfId="0" applyNumberFormat="1" applyFont="1" applyBorder="1" applyAlignment="1">
      <alignment/>
    </xf>
    <xf numFmtId="169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 applyAlignment="1">
      <alignment/>
    </xf>
    <xf numFmtId="10" fontId="8" fillId="0" borderId="2" xfId="0" applyNumberFormat="1" applyFont="1" applyBorder="1" applyAlignment="1">
      <alignment/>
    </xf>
    <xf numFmtId="169" fontId="8" fillId="0" borderId="0" xfId="0" applyNumberFormat="1" applyFont="1" applyAlignment="1">
      <alignment/>
    </xf>
    <xf numFmtId="169" fontId="8" fillId="0" borderId="3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9" fontId="8" fillId="0" borderId="2" xfId="0" applyNumberFormat="1" applyFont="1" applyBorder="1" applyAlignment="1">
      <alignment/>
    </xf>
    <xf numFmtId="169" fontId="8" fillId="0" borderId="4" xfId="0" applyNumberFormat="1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10" fillId="0" borderId="6" xfId="0" applyFont="1" applyBorder="1" applyAlignment="1">
      <alignment/>
    </xf>
    <xf numFmtId="0" fontId="11" fillId="0" borderId="7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172" fontId="8" fillId="0" borderId="3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171" fontId="8" fillId="0" borderId="3" xfId="0" applyNumberFormat="1" applyFont="1" applyBorder="1" applyAlignment="1">
      <alignment horizontal="center"/>
    </xf>
    <xf numFmtId="171" fontId="8" fillId="0" borderId="2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/>
    </xf>
    <xf numFmtId="174" fontId="8" fillId="0" borderId="2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74" fontId="10" fillId="0" borderId="4" xfId="0" applyNumberFormat="1" applyFont="1" applyBorder="1" applyAlignment="1">
      <alignment/>
    </xf>
    <xf numFmtId="176" fontId="10" fillId="0" borderId="3" xfId="0" applyNumberFormat="1" applyFont="1" applyBorder="1" applyAlignment="1">
      <alignment/>
    </xf>
    <xf numFmtId="174" fontId="10" fillId="0" borderId="2" xfId="0" applyNumberFormat="1" applyFont="1" applyBorder="1" applyAlignment="1">
      <alignment/>
    </xf>
    <xf numFmtId="176" fontId="10" fillId="0" borderId="2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7" fontId="10" fillId="0" borderId="2" xfId="0" applyNumberFormat="1" applyFont="1" applyBorder="1" applyAlignment="1">
      <alignment/>
    </xf>
    <xf numFmtId="178" fontId="8" fillId="0" borderId="15" xfId="0" applyNumberFormat="1" applyFont="1" applyBorder="1" applyAlignment="1">
      <alignment horizontal="right"/>
    </xf>
    <xf numFmtId="178" fontId="8" fillId="0" borderId="2" xfId="0" applyNumberFormat="1" applyFont="1" applyBorder="1" applyAlignment="1">
      <alignment horizontal="right"/>
    </xf>
    <xf numFmtId="178" fontId="8" fillId="0" borderId="1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0" xfId="0" applyFont="1" applyAlignment="1">
      <alignment horizontal="left"/>
    </xf>
    <xf numFmtId="169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18" xfId="0" applyFont="1" applyBorder="1" applyAlignment="1">
      <alignment/>
    </xf>
    <xf numFmtId="0" fontId="8" fillId="0" borderId="3" xfId="0" applyFont="1" applyBorder="1" applyAlignment="1">
      <alignment/>
    </xf>
    <xf numFmtId="0" fontId="4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10" fontId="15" fillId="0" borderId="0" xfId="0" applyNumberFormat="1" applyFont="1" applyBorder="1" applyAlignment="1">
      <alignment/>
    </xf>
    <xf numFmtId="169" fontId="15" fillId="0" borderId="0" xfId="0" applyNumberFormat="1" applyFont="1" applyBorder="1" applyAlignment="1">
      <alignment/>
    </xf>
    <xf numFmtId="171" fontId="15" fillId="0" borderId="0" xfId="0" applyNumberFormat="1" applyFont="1" applyAlignment="1">
      <alignment horizontal="center"/>
    </xf>
    <xf numFmtId="171" fontId="15" fillId="0" borderId="0" xfId="0" applyNumberFormat="1" applyFont="1" applyAlignment="1">
      <alignment/>
    </xf>
    <xf numFmtId="171" fontId="15" fillId="0" borderId="0" xfId="0" applyNumberFormat="1" applyFont="1" applyBorder="1" applyAlignment="1">
      <alignment/>
    </xf>
    <xf numFmtId="171" fontId="15" fillId="0" borderId="0" xfId="0" applyNumberFormat="1" applyFont="1" applyBorder="1" applyAlignment="1">
      <alignment horizontal="center"/>
    </xf>
    <xf numFmtId="172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172" fontId="15" fillId="0" borderId="0" xfId="0" applyNumberFormat="1" applyFont="1" applyBorder="1" applyAlignment="1">
      <alignment horizontal="right"/>
    </xf>
    <xf numFmtId="172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9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15" fillId="0" borderId="0" xfId="0" applyFont="1" applyAlignment="1">
      <alignment horizontal="left"/>
    </xf>
    <xf numFmtId="0" fontId="8" fillId="0" borderId="14" xfId="0" applyFont="1" applyBorder="1" applyAlignment="1">
      <alignment/>
    </xf>
    <xf numFmtId="0" fontId="30" fillId="0" borderId="19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16" fillId="0" borderId="18" xfId="0" applyFont="1" applyBorder="1" applyAlignment="1">
      <alignment/>
    </xf>
    <xf numFmtId="0" fontId="16" fillId="0" borderId="16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16" fillId="0" borderId="17" xfId="0" applyFont="1" applyBorder="1" applyAlignment="1">
      <alignment/>
    </xf>
    <xf numFmtId="0" fontId="1" fillId="0" borderId="1" xfId="0" applyFont="1" applyBorder="1" applyAlignment="1">
      <alignment horizontal="center"/>
    </xf>
    <xf numFmtId="180" fontId="8" fillId="0" borderId="4" xfId="0" applyNumberFormat="1" applyFont="1" applyBorder="1" applyAlignment="1">
      <alignment horizontal="right"/>
    </xf>
    <xf numFmtId="180" fontId="8" fillId="0" borderId="4" xfId="0" applyNumberFormat="1" applyFont="1" applyBorder="1" applyAlignment="1">
      <alignment/>
    </xf>
    <xf numFmtId="180" fontId="8" fillId="0" borderId="2" xfId="0" applyNumberFormat="1" applyFont="1" applyBorder="1" applyAlignment="1">
      <alignment horizontal="right"/>
    </xf>
    <xf numFmtId="180" fontId="8" fillId="0" borderId="2" xfId="0" applyNumberFormat="1" applyFont="1" applyBorder="1" applyAlignment="1">
      <alignment/>
    </xf>
    <xf numFmtId="180" fontId="8" fillId="0" borderId="1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6" fillId="0" borderId="21" xfId="0" applyFont="1" applyBorder="1" applyAlignment="1">
      <alignment/>
    </xf>
    <xf numFmtId="0" fontId="16" fillId="0" borderId="22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7" xfId="0" applyFont="1" applyBorder="1" applyAlignment="1">
      <alignment/>
    </xf>
    <xf numFmtId="0" fontId="16" fillId="0" borderId="6" xfId="0" applyFont="1" applyBorder="1" applyAlignment="1">
      <alignment/>
    </xf>
    <xf numFmtId="0" fontId="16" fillId="0" borderId="23" xfId="0" applyFont="1" applyBorder="1" applyAlignment="1">
      <alignment/>
    </xf>
    <xf numFmtId="0" fontId="8" fillId="0" borderId="23" xfId="0" applyFont="1" applyBorder="1" applyAlignment="1">
      <alignment/>
    </xf>
    <xf numFmtId="0" fontId="1" fillId="0" borderId="6" xfId="0" applyFont="1" applyBorder="1" applyAlignment="1">
      <alignment/>
    </xf>
    <xf numFmtId="0" fontId="30" fillId="0" borderId="23" xfId="0" applyFont="1" applyBorder="1" applyAlignment="1">
      <alignment horizontal="center"/>
    </xf>
    <xf numFmtId="181" fontId="34" fillId="0" borderId="24" xfId="0" applyNumberFormat="1" applyFont="1" applyBorder="1" applyAlignment="1">
      <alignment horizontal="right" vertical="top" wrapText="1"/>
    </xf>
    <xf numFmtId="174" fontId="35" fillId="0" borderId="24" xfId="0" applyNumberFormat="1" applyFont="1" applyBorder="1" applyAlignment="1">
      <alignment horizontal="right" vertical="top" wrapText="1"/>
    </xf>
    <xf numFmtId="169" fontId="8" fillId="0" borderId="2" xfId="0" applyNumberFormat="1" applyFont="1" applyFill="1" applyBorder="1" applyAlignment="1">
      <alignment/>
    </xf>
    <xf numFmtId="174" fontId="8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0" fontId="3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4" fontId="8" fillId="0" borderId="25" xfId="0" applyNumberFormat="1" applyFont="1" applyBorder="1" applyAlignment="1">
      <alignment horizontal="right" vertical="top" wrapText="1"/>
    </xf>
    <xf numFmtId="7" fontId="8" fillId="0" borderId="25" xfId="17" applyNumberFormat="1" applyFont="1" applyBorder="1" applyAlignment="1">
      <alignment horizontal="right" vertical="top" wrapText="1"/>
    </xf>
    <xf numFmtId="169" fontId="8" fillId="0" borderId="0" xfId="0" applyNumberFormat="1" applyFont="1" applyBorder="1" applyAlignment="1">
      <alignment/>
    </xf>
    <xf numFmtId="174" fontId="8" fillId="0" borderId="2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7" fontId="8" fillId="0" borderId="2" xfId="17" applyNumberFormat="1" applyFont="1" applyBorder="1" applyAlignment="1">
      <alignment horizontal="right" vertical="top" wrapText="1"/>
    </xf>
    <xf numFmtId="181" fontId="8" fillId="0" borderId="2" xfId="0" applyNumberFormat="1" applyFont="1" applyBorder="1" applyAlignment="1">
      <alignment horizontal="right" vertical="top" wrapText="1"/>
    </xf>
    <xf numFmtId="10" fontId="8" fillId="0" borderId="26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19" xfId="0" applyFont="1" applyBorder="1" applyAlignment="1">
      <alignment/>
    </xf>
    <xf numFmtId="0" fontId="11" fillId="0" borderId="2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16" fillId="0" borderId="16" xfId="0" applyFont="1" applyBorder="1" applyAlignment="1">
      <alignment horizontal="left"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0" fontId="1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7" fillId="0" borderId="30" xfId="0" applyFont="1" applyBorder="1" applyAlignment="1">
      <alignment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/>
    </xf>
    <xf numFmtId="166" fontId="8" fillId="0" borderId="2" xfId="0" applyNumberFormat="1" applyFont="1" applyBorder="1" applyAlignment="1">
      <alignment horizontal="right"/>
    </xf>
    <xf numFmtId="180" fontId="8" fillId="0" borderId="3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Tax Ratio</a:t>
            </a:r>
          </a:p>
        </c:rich>
      </c:tx>
      <c:layout>
        <c:manualLayout>
          <c:xMode val="factor"/>
          <c:yMode val="factor"/>
          <c:x val="0.0035"/>
          <c:y val="0.007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5"/>
          <c:y val="0.1085"/>
          <c:w val="0.945"/>
          <c:h val="0.77425"/>
        </c:manualLayout>
      </c:layout>
      <c:lineChart>
        <c:grouping val="standard"/>
        <c:varyColors val="0"/>
        <c:ser>
          <c:idx val="1"/>
          <c:order val="0"/>
          <c:tx>
            <c:v>U.S. Federal 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U.S. Federal Tax Ratio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Sheet1!$B$260:$B$308</c:f>
              <c:numCache/>
            </c:numRef>
          </c:cat>
          <c:val>
            <c:numRef>
              <c:f>Sheet1!$O$260:$O$305</c:f>
              <c:numCache/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7266412"/>
        <c:crosses val="autoZero"/>
        <c:auto val="0"/>
        <c:lblOffset val="100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80737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5"/>
          <c:y val="0.89225"/>
          <c:w val="0.62425"/>
          <c:h val="0.041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97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1970-2007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75"/>
          <c:y val="0.1345"/>
          <c:w val="0.9845"/>
          <c:h val="0.6807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strRef>
              <c:f>Sheet1!$D$85:$D$176</c:f>
              <c:strCache/>
            </c:strRef>
          </c:cat>
          <c:val>
            <c:numRef>
              <c:f>Sheet1!$I$85:$I$125</c:f>
              <c:numCache/>
            </c:numRef>
          </c:val>
          <c:smooth val="0"/>
        </c:ser>
        <c:marker val="1"/>
        <c:axId val="5060637"/>
        <c:axId val="45545734"/>
      </c:line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6063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25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5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Income Tax Revenues by Source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(In $U.S. billions of current dollars)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25"/>
          <c:y val="0.1355"/>
          <c:w val="0.96875"/>
          <c:h val="0.716"/>
        </c:manualLayout>
      </c:layout>
      <c:barChart>
        <c:barDir val="col"/>
        <c:grouping val="stacked"/>
        <c:varyColors val="0"/>
        <c:ser>
          <c:idx val="1"/>
          <c:order val="0"/>
          <c:tx>
            <c:v>Individual Income</c:v>
          </c:tx>
          <c:spPr>
            <a:pattFill prst="pct70">
              <a:fgClr>
                <a:srgbClr val="DD0806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Sheet1!$D$260:$D$308</c:f>
              <c:numCache/>
            </c:numRef>
          </c:val>
        </c:ser>
        <c:ser>
          <c:idx val="2"/>
          <c:order val="1"/>
          <c:tx>
            <c:v>Corporate Income</c:v>
          </c:tx>
          <c:spPr>
            <a:pattFill prst="pct75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Sheet1!$E$260:$E$308</c:f>
              <c:numCache/>
            </c:numRef>
          </c:val>
        </c:ser>
        <c:ser>
          <c:idx val="3"/>
          <c:order val="2"/>
          <c:tx>
            <c:v>Social Security Taxes</c:v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Sheet1!$F$260:$F$308</c:f>
              <c:numCache/>
            </c:numRef>
          </c:val>
        </c:ser>
        <c:ser>
          <c:idx val="4"/>
          <c:order val="3"/>
          <c:tx>
            <c:strRef>
              <c:f>Sheet1!$G$259</c:f>
              <c:strCache>
                <c:ptCount val="1"/>
                <c:pt idx="0">
                  <c:v>Excise</c:v>
                </c:pt>
              </c:strCache>
            </c:strRef>
          </c:tx>
          <c:spPr>
            <a:pattFill prst="narVert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Sheet1!$G$260:$G$308</c:f>
              <c:numCache/>
            </c:numRef>
          </c:val>
        </c:ser>
        <c:ser>
          <c:idx val="5"/>
          <c:order val="4"/>
          <c:tx>
            <c:strRef>
              <c:f>Sheet1!$H$259</c:f>
              <c:strCache>
                <c:ptCount val="1"/>
                <c:pt idx="0">
                  <c:v>Estate/Gift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Sheet1!$H$260:$H$308</c:f>
              <c:numCache/>
            </c:numRef>
          </c:val>
        </c:ser>
        <c:ser>
          <c:idx val="6"/>
          <c:order val="5"/>
          <c:tx>
            <c:strRef>
              <c:f>Sheet1!$I$259</c:f>
              <c:strCache>
                <c:ptCount val="1"/>
                <c:pt idx="0">
                  <c:v>Customs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Sheet1!$I$260:$I$308</c:f>
              <c:numCache/>
            </c:numRef>
          </c:val>
        </c:ser>
        <c:ser>
          <c:idx val="7"/>
          <c:order val="6"/>
          <c:tx>
            <c:v>Miscellaneous</c:v>
          </c:tx>
          <c:spPr>
            <a:pattFill prst="pct50">
              <a:fgClr>
                <a:srgbClr val="C0C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Sheet1!$J$260:$J$308</c:f>
              <c:numCache/>
            </c:numRef>
          </c:val>
        </c:ser>
        <c:overlap val="100"/>
        <c:gapWidth val="30"/>
        <c:axId val="7258423"/>
        <c:axId val="65325808"/>
      </c:bar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Helv"/>
                <a:ea typeface="Helv"/>
                <a:cs typeface="Helv"/>
              </a:defRPr>
            </a:pPr>
          </a:p>
        </c:txPr>
        <c:crossAx val="65325808"/>
        <c:crosses val="autoZero"/>
        <c:auto val="1"/>
        <c:lblOffset val="100"/>
        <c:noMultiLvlLbl val="0"/>
      </c:catAx>
      <c:valAx>
        <c:axId val="65325808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Helv"/>
                <a:ea typeface="Helv"/>
                <a:cs typeface="Helv"/>
              </a:defRPr>
            </a:pPr>
          </a:p>
        </c:txPr>
        <c:crossAx val="725842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1"/>
          <c:y val="0.869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Sources of U.S. Federal Tax Revenues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8"/>
          <c:w val="0.973"/>
          <c:h val="0.786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Sheet1!$D$259</c:f>
              <c:strCache>
                <c:ptCount val="1"/>
                <c:pt idx="0">
                  <c:v>Ind.Income</c:v>
                </c:pt>
              </c:strCache>
            </c:strRef>
          </c:tx>
          <c:spPr>
            <a:pattFill prst="pct60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Sheet1!$D$260:$D$308</c:f>
              <c:numCache/>
            </c:numRef>
          </c:val>
        </c:ser>
        <c:ser>
          <c:idx val="2"/>
          <c:order val="1"/>
          <c:tx>
            <c:strRef>
              <c:f>Sheet1!$E$259</c:f>
              <c:strCache>
                <c:ptCount val="1"/>
                <c:pt idx="0">
                  <c:v>Corp.Income</c:v>
                </c:pt>
              </c:strCache>
            </c:strRef>
          </c:tx>
          <c:spPr>
            <a:pattFill prst="pct70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Sheet1!$E$260:$E$308</c:f>
              <c:numCache/>
            </c:numRef>
          </c:val>
        </c:ser>
        <c:ser>
          <c:idx val="3"/>
          <c:order val="2"/>
          <c:tx>
            <c:strRef>
              <c:f>Sheet1!$F$259</c:f>
              <c:strCache>
                <c:ptCount val="1"/>
                <c:pt idx="0">
                  <c:v>SS Taxes</c:v>
                </c:pt>
              </c:strCache>
            </c:strRef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Sheet1!$F$260:$F$308</c:f>
              <c:numCache/>
            </c:numRef>
          </c:val>
        </c:ser>
        <c:ser>
          <c:idx val="4"/>
          <c:order val="3"/>
          <c:tx>
            <c:strRef>
              <c:f>Sheet1!$G$259</c:f>
              <c:strCache>
                <c:ptCount val="1"/>
                <c:pt idx="0">
                  <c:v>Excise</c:v>
                </c:pt>
              </c:strCache>
            </c:strRef>
          </c:tx>
          <c:spPr>
            <a:pattFill prst="narHorz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Sheet1!$G$260:$G$308</c:f>
              <c:numCache/>
            </c:numRef>
          </c:val>
        </c:ser>
        <c:ser>
          <c:idx val="5"/>
          <c:order val="4"/>
          <c:tx>
            <c:strRef>
              <c:f>Sheet1!$H$259</c:f>
              <c:strCache>
                <c:ptCount val="1"/>
                <c:pt idx="0">
                  <c:v>Estate/Gift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Sheet1!$H$260:$H$308</c:f>
              <c:numCache/>
            </c:numRef>
          </c:val>
        </c:ser>
        <c:ser>
          <c:idx val="6"/>
          <c:order val="5"/>
          <c:tx>
            <c:strRef>
              <c:f>Sheet1!$I$259</c:f>
              <c:strCache>
                <c:ptCount val="1"/>
                <c:pt idx="0">
                  <c:v>Customs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Sheet1!$I$260:$I$308</c:f>
              <c:numCache/>
            </c:numRef>
          </c:val>
        </c:ser>
        <c:ser>
          <c:idx val="7"/>
          <c:order val="6"/>
          <c:tx>
            <c:strRef>
              <c:f>Sheet1!$J$259</c:f>
              <c:strCache>
                <c:ptCount val="1"/>
                <c:pt idx="0">
                  <c:v>Miscell.</c:v>
                </c:pt>
              </c:strCache>
            </c:strRef>
          </c:tx>
          <c:spPr>
            <a:pattFill prst="pct60">
              <a:fgClr>
                <a:srgbClr val="C0C0FF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Sheet1!$B$260:$B$308</c:f>
              <c:numCache/>
            </c:numRef>
          </c:cat>
          <c:val>
            <c:numRef>
              <c:f>Sheet1!$J$260:$J$308</c:f>
              <c:numCache/>
            </c:numRef>
          </c:val>
        </c:ser>
        <c:overlap val="100"/>
        <c:gapWidth val="40"/>
        <c:axId val="51061361"/>
        <c:axId val="56899066"/>
      </c:barChart>
      <c:catAx>
        <c:axId val="51061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6899066"/>
        <c:crosses val="autoZero"/>
        <c:auto val="1"/>
        <c:lblOffset val="100"/>
        <c:noMultiLvlLbl val="0"/>
      </c:catAx>
      <c:valAx>
        <c:axId val="5689906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106136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"/>
          <c:y val="0.896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Government Expenditures by Category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
</a:t>
            </a:r>
            <a:r>
              <a:rPr lang="en-US" cap="none" sz="975" b="1" i="0" u="none" baseline="0">
                <a:latin typeface="Helv"/>
                <a:ea typeface="Helv"/>
                <a:cs typeface="Helv"/>
              </a:rPr>
              <a:t>(in $U.S. billions of current dollars)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"/>
          <c:y val="0.16225"/>
          <c:w val="0.9755"/>
          <c:h val="0.69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Sheet1!$D$415</c:f>
              <c:strCache>
                <c:ptCount val="1"/>
                <c:pt idx="0">
                  <c:v>Defense</c:v>
                </c:pt>
              </c:strCache>
            </c:strRef>
          </c:tx>
          <c:spPr>
            <a:pattFill prst="pct60">
              <a:fgClr>
                <a:srgbClr val="DD0806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Sheet1!$D$416:$D$464</c:f>
              <c:numCache/>
            </c:numRef>
          </c:val>
        </c:ser>
        <c:ser>
          <c:idx val="2"/>
          <c:order val="1"/>
          <c:tx>
            <c:strRef>
              <c:f>Sheet1!$E$415</c:f>
              <c:strCache>
                <c:ptCount val="1"/>
                <c:pt idx="0">
                  <c:v>International</c:v>
                </c:pt>
              </c:strCache>
            </c:strRef>
          </c:tx>
          <c:spPr>
            <a:pattFill prst="dkDnDiag">
              <a:fgClr>
                <a:srgbClr val="FCF305"/>
              </a:fgClr>
              <a:bgClr>
                <a:srgbClr val="FFFFC0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0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Sheet1!$E$416:$E$464</c:f>
              <c:numCache/>
            </c:numRef>
          </c:val>
        </c:ser>
        <c:ser>
          <c:idx val="3"/>
          <c:order val="2"/>
          <c:tx>
            <c:strRef>
              <c:f>Sheet1!$F$415</c:f>
              <c:strCache>
                <c:ptCount val="1"/>
                <c:pt idx="0">
                  <c:v>Medicaid</c:v>
                </c:pt>
              </c:strCache>
            </c:strRef>
          </c:tx>
          <c:spPr>
            <a:pattFill prst="pct60">
              <a:fgClr>
                <a:srgbClr val="1FB71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Sheet1!$F$416:$F$464</c:f>
              <c:numCache/>
            </c:numRef>
          </c:val>
        </c:ser>
        <c:ser>
          <c:idx val="4"/>
          <c:order val="3"/>
          <c:tx>
            <c:strRef>
              <c:f>Sheet1!$G$415</c:f>
              <c:strCache>
                <c:ptCount val="1"/>
                <c:pt idx="0">
                  <c:v>Other Services</c:v>
                </c:pt>
              </c:strCache>
            </c:strRef>
          </c:tx>
          <c:spPr>
            <a:pattFill prst="pct75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Sheet1!$G$416:$G$464</c:f>
              <c:numCache/>
            </c:numRef>
          </c:val>
        </c:ser>
        <c:ser>
          <c:idx val="5"/>
          <c:order val="4"/>
          <c:tx>
            <c:strRef>
              <c:f>Sheet1!$H$415</c:f>
              <c:strCache>
                <c:ptCount val="1"/>
                <c:pt idx="0">
                  <c:v>Soc.Sec.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Sheet1!$H$416:$H$464</c:f>
              <c:numCache/>
            </c:numRef>
          </c:val>
        </c:ser>
        <c:ser>
          <c:idx val="6"/>
          <c:order val="5"/>
          <c:tx>
            <c:strRef>
              <c:f>Sheet1!$I$415</c:f>
              <c:strCache>
                <c:ptCount val="1"/>
                <c:pt idx="0">
                  <c:v>Medicare</c:v>
                </c:pt>
              </c:strCache>
            </c:strRef>
          </c:tx>
          <c:spPr>
            <a:pattFill prst="narVert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Sheet1!$I$416:$I$464</c:f>
              <c:numCache/>
            </c:numRef>
          </c:val>
        </c:ser>
        <c:ser>
          <c:idx val="7"/>
          <c:order val="6"/>
          <c:tx>
            <c:strRef>
              <c:f>Sheet1!$J$415</c:f>
              <c:strCache>
                <c:ptCount val="1"/>
                <c:pt idx="0">
                  <c:v>All Other</c:v>
                </c:pt>
              </c:strCache>
            </c:strRef>
          </c:tx>
          <c:spPr>
            <a:pattFill prst="pct6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Sheet1!$J$416:$J$464</c:f>
              <c:numCache/>
            </c:numRef>
          </c:val>
        </c:ser>
        <c:overlap val="100"/>
        <c:gapWidth val="40"/>
        <c:axId val="42329547"/>
        <c:axId val="45421604"/>
      </c:bar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75" b="0" i="0" u="none" baseline="0">
                <a:latin typeface="Helv"/>
                <a:ea typeface="Helv"/>
                <a:cs typeface="Helv"/>
              </a:defRPr>
            </a:pPr>
          </a:p>
        </c:txPr>
        <c:crossAx val="45421604"/>
        <c:crosses val="autoZero"/>
        <c:auto val="1"/>
        <c:lblOffset val="100"/>
        <c:noMultiLvlLbl val="0"/>
      </c:catAx>
      <c:valAx>
        <c:axId val="45421604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Helv"/>
                <a:ea typeface="Helv"/>
                <a:cs typeface="Helv"/>
              </a:defRPr>
            </a:pPr>
          </a:p>
        </c:txPr>
        <c:crossAx val="4232954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2"/>
          <c:y val="0.869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00" b="0" i="0" u="none" baseline="0">
          <a:latin typeface="Helv"/>
          <a:ea typeface="Helv"/>
          <a:cs typeface="Helv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of U.S. Federal Budget Expenditures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3"/>
          <c:w val="0.97925"/>
          <c:h val="0.769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Sheet1!$D$415</c:f>
              <c:strCache>
                <c:ptCount val="1"/>
                <c:pt idx="0">
                  <c:v>Defense</c:v>
                </c:pt>
              </c:strCache>
            </c:strRef>
          </c:tx>
          <c:spPr>
            <a:pattFill prst="pct50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Sheet1!$D$416:$D$464</c:f>
              <c:numCache/>
            </c:numRef>
          </c:val>
        </c:ser>
        <c:ser>
          <c:idx val="2"/>
          <c:order val="1"/>
          <c:tx>
            <c:strRef>
              <c:f>Sheet1!$E$415</c:f>
              <c:strCache>
                <c:ptCount val="1"/>
                <c:pt idx="0">
                  <c:v>International</c:v>
                </c:pt>
              </c:strCache>
            </c:strRef>
          </c:tx>
          <c:spPr>
            <a:pattFill prst="narVert">
              <a:fgClr>
                <a:srgbClr val="FFFF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Sheet1!$E$416:$E$464</c:f>
              <c:numCache/>
            </c:numRef>
          </c:val>
        </c:ser>
        <c:ser>
          <c:idx val="3"/>
          <c:order val="2"/>
          <c:tx>
            <c:strRef>
              <c:f>Sheet1!$F$415</c:f>
              <c:strCache>
                <c:ptCount val="1"/>
                <c:pt idx="0">
                  <c:v>Medicaid</c:v>
                </c:pt>
              </c:strCache>
            </c:strRef>
          </c:tx>
          <c:spPr>
            <a:pattFill prst="pct60">
              <a:fgClr>
                <a:srgbClr val="A0E0E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Sheet1!$F$416:$F$464</c:f>
              <c:numCache/>
            </c:numRef>
          </c:val>
        </c:ser>
        <c:ser>
          <c:idx val="4"/>
          <c:order val="3"/>
          <c:tx>
            <c:strRef>
              <c:f>Sheet1!$G$415</c:f>
              <c:strCache>
                <c:ptCount val="1"/>
                <c:pt idx="0">
                  <c:v>Other Services</c:v>
                </c:pt>
              </c:strCache>
            </c:strRef>
          </c:tx>
          <c:spPr>
            <a:pattFill prst="pct75">
              <a:fgClr>
                <a:srgbClr val="600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Sheet1!$G$416:$G$464</c:f>
              <c:numCache/>
            </c:numRef>
          </c:val>
        </c:ser>
        <c:ser>
          <c:idx val="5"/>
          <c:order val="4"/>
          <c:tx>
            <c:strRef>
              <c:f>Sheet1!$H$415</c:f>
              <c:strCache>
                <c:ptCount val="1"/>
                <c:pt idx="0">
                  <c:v>Soc.Sec.</c:v>
                </c:pt>
              </c:strCache>
            </c:strRef>
          </c:tx>
          <c:spPr>
            <a:pattFill prst="pct60">
              <a:fgClr>
                <a:srgbClr val="FF808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Sheet1!$H$416:$H$464</c:f>
              <c:numCache/>
            </c:numRef>
          </c:val>
        </c:ser>
        <c:ser>
          <c:idx val="6"/>
          <c:order val="5"/>
          <c:tx>
            <c:strRef>
              <c:f>Sheet1!$I$415</c:f>
              <c:strCache>
                <c:ptCount val="1"/>
                <c:pt idx="0">
                  <c:v>Medicare</c:v>
                </c:pt>
              </c:strCache>
            </c:strRef>
          </c:tx>
          <c:spPr>
            <a:pattFill prst="pct60">
              <a:fgClr>
                <a:srgbClr val="0080C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Sheet1!$I$416:$I$464</c:f>
              <c:numCache/>
            </c:numRef>
          </c:val>
        </c:ser>
        <c:ser>
          <c:idx val="7"/>
          <c:order val="6"/>
          <c:tx>
            <c:strRef>
              <c:f>Sheet1!$J$415</c:f>
              <c:strCache>
                <c:ptCount val="1"/>
                <c:pt idx="0">
                  <c:v>All Other</c:v>
                </c:pt>
              </c:strCache>
            </c:strRef>
          </c:tx>
          <c:spPr>
            <a:pattFill prst="pct70">
              <a:fgClr>
                <a:srgbClr val="FCF305"/>
              </a:fgClr>
              <a:bgClr>
                <a:srgbClr val="FFFF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Sheet1!$B$416:$B$464</c:f>
              <c:numCache/>
            </c:numRef>
          </c:cat>
          <c:val>
            <c:numRef>
              <c:f>Sheet1!$J$416:$J$464</c:f>
              <c:numCache/>
            </c:numRef>
          </c:val>
        </c:ser>
        <c:overlap val="100"/>
        <c:gapWidth val="40"/>
        <c:axId val="6141253"/>
        <c:axId val="55271278"/>
      </c:bar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55271278"/>
        <c:crosses val="autoZero"/>
        <c:auto val="1"/>
        <c:lblOffset val="100"/>
        <c:noMultiLvlLbl val="0"/>
      </c:catAx>
      <c:valAx>
        <c:axId val="55271278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141253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35"/>
          <c:y val="0.913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Helv"/>
          <a:ea typeface="Helv"/>
          <a:cs typeface="Helv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Composition of U.S. Federal Government Entitlement Programs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0945"/>
          <c:w val="0.986"/>
          <c:h val="0.76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Sheet1!$C$574</c:f>
              <c:strCache>
                <c:ptCount val="1"/>
                <c:pt idx="0">
                  <c:v>Medicaid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Sheet1!$C$575:$C$623</c:f>
              <c:numCache/>
            </c:numRef>
          </c:val>
        </c:ser>
        <c:ser>
          <c:idx val="2"/>
          <c:order val="1"/>
          <c:tx>
            <c:v>Other Means Tested Programs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Sheet1!$D$575:$D$623</c:f>
              <c:numCache/>
            </c:numRef>
          </c:val>
        </c:ser>
        <c:ser>
          <c:idx val="3"/>
          <c:order val="2"/>
          <c:tx>
            <c:v>Social Security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Sheet1!$E$575:$E$623</c:f>
              <c:numCache/>
            </c:numRef>
          </c:val>
        </c:ser>
        <c:ser>
          <c:idx val="4"/>
          <c:order val="3"/>
          <c:tx>
            <c:v>Medicare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Sheet1!$F$575:$F$623</c:f>
              <c:numCache/>
            </c:numRef>
          </c:val>
        </c:ser>
        <c:ser>
          <c:idx val="5"/>
          <c:order val="4"/>
          <c:tx>
            <c:v>Other Retire.&amp;Disab.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Sheet1!$G$575:$G$623</c:f>
              <c:numCache/>
            </c:numRef>
          </c:val>
        </c:ser>
        <c:ser>
          <c:idx val="6"/>
          <c:order val="5"/>
          <c:tx>
            <c:v>Unemployment Comp.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Sheet1!$H$575:$H$623</c:f>
              <c:numCache/>
            </c:numRef>
          </c:val>
        </c:ser>
        <c:ser>
          <c:idx val="7"/>
          <c:order val="6"/>
          <c:tx>
            <c:v>Farm Price Supports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Sheet1!$I$575:$I$623</c:f>
              <c:numCache/>
            </c:numRef>
          </c:val>
        </c:ser>
        <c:ser>
          <c:idx val="8"/>
          <c:order val="7"/>
          <c:tx>
            <c:v>Bank Deposit Insurance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Sheet1!$J$575:$J$623</c:f>
              <c:numCache/>
            </c:numRef>
          </c:val>
        </c:ser>
        <c:ser>
          <c:idx val="9"/>
          <c:order val="8"/>
          <c:tx>
            <c:v>Other Non-Means Programs</c:v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Sheet1!$B$575:$B$623</c:f>
              <c:numCache/>
            </c:numRef>
          </c:cat>
          <c:val>
            <c:numRef>
              <c:f>Sheet1!$K$575:$K$623</c:f>
              <c:numCache/>
            </c:numRef>
          </c:val>
        </c:ser>
        <c:overlap val="100"/>
        <c:gapWidth val="70"/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7788504"/>
        <c:crosses val="autoZero"/>
        <c:auto val="1"/>
        <c:lblOffset val="100"/>
        <c:noMultiLvlLbl val="0"/>
      </c:catAx>
      <c:valAx>
        <c:axId val="47788504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27679455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25"/>
          <c:y val="0.8695"/>
          <c:w val="0.71975"/>
          <c:h val="0.11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Budget Expenditure to GDP Ratio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525"/>
          <c:y val="0.1"/>
          <c:w val="0.988"/>
          <c:h val="0.74125"/>
        </c:manualLayout>
      </c:layout>
      <c:lineChart>
        <c:grouping val="standard"/>
        <c:varyColors val="0"/>
        <c:ser>
          <c:idx val="1"/>
          <c:order val="0"/>
          <c:tx>
            <c:v>U.S. Federal Budget 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U.S. Federal Budget Expenditure Ratio Trend</c:name>
            <c:trendlineType val="poly"/>
            <c:order val="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25400">
                  <a:solidFill/>
                </a:ln>
              </c:spPr>
            </c:trendlineLbl>
          </c:trendline>
          <c:cat>
            <c:numRef>
              <c:f>Sheet1!$B$416:$B$464</c:f>
              <c:numCache/>
            </c:numRef>
          </c:cat>
          <c:val>
            <c:numRef>
              <c:f>Sheet1!$O$416:$O$457</c:f>
              <c:numCache/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1708470"/>
        <c:crosses val="autoZero"/>
        <c:auto val="0"/>
        <c:lblOffset val="100"/>
        <c:noMultiLvlLbl val="0"/>
      </c:catAx>
      <c:valAx>
        <c:axId val="517084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5397709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85175"/>
          <c:w val="0.74225"/>
          <c:h val="0.055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Federal Tax and Expenditure to GDP Ratios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25"/>
          <c:y val="0.09275"/>
          <c:w val="0.967"/>
          <c:h val="0.77675"/>
        </c:manualLayout>
      </c:layout>
      <c:lineChart>
        <c:grouping val="standard"/>
        <c:varyColors val="0"/>
        <c:ser>
          <c:idx val="2"/>
          <c:order val="0"/>
          <c:tx>
            <c:v>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Sheet1!$B$416:$B$464</c:f>
              <c:numCache/>
            </c:numRef>
          </c:cat>
          <c:val>
            <c:numRef>
              <c:f>Sheet1!$O$260:$O$305</c:f>
              <c:numCache/>
            </c:numRef>
          </c:val>
          <c:smooth val="0"/>
        </c:ser>
        <c:ser>
          <c:idx val="3"/>
          <c:order val="1"/>
          <c:tx>
            <c:v>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Sheet1!$B$416:$B$464</c:f>
              <c:numCache/>
            </c:numRef>
          </c:cat>
          <c:val>
            <c:numRef>
              <c:f>Sheet1!$O$416:$O$461</c:f>
              <c:numCache/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7636512"/>
        <c:crosses val="autoZero"/>
        <c:auto val="0"/>
        <c:lblOffset val="100"/>
        <c:noMultiLvlLbl val="0"/>
      </c:catAx>
      <c:valAx>
        <c:axId val="276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6272304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8925"/>
          <c:w val="0.43875"/>
          <c:h val="0.038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State &amp; Local Government Fiscal Ratios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3"/>
          <c:y val="0.0905"/>
          <c:w val="0.966"/>
          <c:h val="0.7225"/>
        </c:manualLayout>
      </c:layout>
      <c:lineChart>
        <c:grouping val="standard"/>
        <c:varyColors val="0"/>
        <c:ser>
          <c:idx val="0"/>
          <c:order val="0"/>
          <c:tx>
            <c:strRef>
              <c:f>Sheet1!$R$546</c:f>
              <c:strCache>
                <c:ptCount val="1"/>
                <c:pt idx="0">
                  <c:v>S&amp;L Tax Ratio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name>State &amp; Local Tax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DD0806"/>
                        </a:solidFill>
                        <a:latin typeface="Helv"/>
                        <a:ea typeface="Helv"/>
                        <a:cs typeface="Helv"/>
                      </a:rPr>
                      <a:t>State &amp; Local Tax Trend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:
Y = -0.0001x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+ 0.0045x + 0.0997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0.7728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Sheet1!$R$547:$R$591</c:f>
              <c:numCache/>
            </c:numRef>
          </c:val>
          <c:smooth val="0"/>
        </c:ser>
        <c:ser>
          <c:idx val="1"/>
          <c:order val="1"/>
          <c:tx>
            <c:strRef>
              <c:f>Sheet1!$S$546</c:f>
              <c:strCache>
                <c:ptCount val="1"/>
                <c:pt idx="0">
                  <c:v>S&amp;L Spending Ratio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trendline>
            <c:name>State &amp; Local Spending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D4"/>
                        </a:solidFill>
                        <a:latin typeface="Helv"/>
                        <a:ea typeface="Helv"/>
                        <a:cs typeface="Helv"/>
                      </a:rPr>
                      <a:t>State &amp; Local Spending Trend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:
Y = -8E-05x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+ 0.0034x + 0.1032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0.593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Sheet1!$S$547:$S$591</c:f>
              <c:numCache/>
            </c:numRef>
          </c:val>
          <c:smooth val="0"/>
        </c:ser>
        <c:ser>
          <c:idx val="2"/>
          <c:order val="2"/>
          <c:tx>
            <c:strRef>
              <c:f>Sheet1!$T$546</c:f>
              <c:strCache>
                <c:ptCount val="1"/>
                <c:pt idx="0">
                  <c:v>S&amp;L Fiscal Balance to GDP Ratio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name>State &amp; Local Fiscal Balance to GDP Ratio Trend</c:nam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State &amp; Local Balance Trend:
Y = -2E-05x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+ 0.0011x - 0.0035
R</a:t>
                    </a:r>
                    <a:r>
                      <a:rPr lang="en-US" cap="none" sz="900" b="1" i="0" u="none" baseline="30000">
                        <a:latin typeface="Helv"/>
                        <a:ea typeface="Helv"/>
                        <a:cs typeface="Helv"/>
                      </a:rPr>
                      <a:t>2</a:t>
                    </a:r>
                    <a:r>
                      <a:rPr lang="en-US" cap="none" sz="900" b="1" i="0" u="none" baseline="0">
                        <a:latin typeface="Helv"/>
                        <a:ea typeface="Helv"/>
                        <a:cs typeface="Helv"/>
                      </a:rPr>
                      <a:t> = 0.6766</a:t>
                    </a:r>
                  </a:p>
                </c:rich>
              </c:tx>
              <c:numFmt formatCode="General" sourceLinked="1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Sheet1!$Q$547:$Q$591</c:f>
              <c:numCache/>
            </c:numRef>
          </c:cat>
          <c:val>
            <c:numRef>
              <c:f>Sheet1!$T$547:$T$591</c:f>
              <c:numCache/>
            </c:numRef>
          </c:val>
          <c:smooth val="0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23964970"/>
        <c:crosses val="autoZero"/>
        <c:auto val="0"/>
        <c:lblOffset val="100"/>
        <c:noMultiLvlLbl val="0"/>
      </c:catAx>
      <c:valAx>
        <c:axId val="23964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4740201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25"/>
          <c:y val="0.82875"/>
          <c:w val="0.8215"/>
          <c:h val="0.137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Composition of State and Local Government Revenue</a:t>
            </a:r>
            <a:r>
              <a:rPr lang="en-US" cap="none" sz="1200" b="1" i="0" u="none" baseline="0">
                <a:latin typeface="Helv"/>
                <a:ea typeface="Helv"/>
                <a:cs typeface="Helv"/>
              </a:rPr>
              <a:t>
(</a:t>
            </a:r>
            <a:r>
              <a:rPr lang="en-US" cap="none" sz="1000" b="1" i="0" u="none" baseline="0">
                <a:latin typeface="Helv"/>
                <a:ea typeface="Helv"/>
                <a:cs typeface="Helv"/>
              </a:rPr>
              <a:t>in $U.S. billions of current dollars)</a:t>
            </a:r>
          </a:p>
        </c:rich>
      </c:tx>
      <c:layout>
        <c:manualLayout>
          <c:xMode val="factor"/>
          <c:yMode val="factor"/>
          <c:x val="-0.00325"/>
          <c:y val="0.008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125"/>
          <c:y val="0.12375"/>
          <c:w val="0.961"/>
          <c:h val="0.7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Sheet1!$W$546</c:f>
              <c:strCache>
                <c:ptCount val="1"/>
                <c:pt idx="0">
                  <c:v>Personal Taxes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8080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Sheet1!$W$547:$W$591</c:f>
              <c:numCache/>
            </c:numRef>
          </c:val>
        </c:ser>
        <c:ser>
          <c:idx val="1"/>
          <c:order val="1"/>
          <c:tx>
            <c:strRef>
              <c:f>Sheet1!$X$546</c:f>
              <c:strCache>
                <c:ptCount val="1"/>
                <c:pt idx="0">
                  <c:v>Corporate Tax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206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Sheet1!$X$547:$X$591</c:f>
              <c:numCache/>
            </c:numRef>
          </c:val>
        </c:ser>
        <c:ser>
          <c:idx val="2"/>
          <c:order val="2"/>
          <c:tx>
            <c:strRef>
              <c:f>Sheet1!$Y$546</c:f>
              <c:strCache>
                <c:ptCount val="1"/>
                <c:pt idx="0">
                  <c:v>Indirect Taxes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FCF305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F305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Sheet1!$Y$547:$Y$591</c:f>
              <c:numCache/>
            </c:numRef>
          </c:val>
        </c:ser>
        <c:ser>
          <c:idx val="3"/>
          <c:order val="3"/>
          <c:tx>
            <c:strRef>
              <c:f>Sheet1!$Z$546</c:f>
              <c:strCache>
                <c:ptCount val="1"/>
                <c:pt idx="0">
                  <c:v>Social Security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DD0806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D0806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Sheet1!$Z$547:$Z$591</c:f>
              <c:numCache/>
            </c:numRef>
          </c:val>
        </c:ser>
        <c:ser>
          <c:idx val="4"/>
          <c:order val="4"/>
          <c:tx>
            <c:strRef>
              <c:f>Sheet1!$AA$546</c:f>
              <c:strCache>
                <c:ptCount val="1"/>
                <c:pt idx="0">
                  <c:v>Federal Grants in Aid</c:v>
                </c:pt>
              </c:strCache>
            </c:strRef>
          </c:tx>
          <c:spPr>
            <a:pattFill prst="ltUpDiag">
              <a:fgClr>
                <a:srgbClr val="FFFFFF"/>
              </a:fgClr>
              <a:bgClr>
                <a:srgbClr val="60008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Sheet1!$AA$547:$AA$591</c:f>
              <c:numCache/>
            </c:numRef>
          </c:val>
        </c:ser>
        <c:overlap val="100"/>
        <c:gapWidth val="70"/>
        <c:axId val="14358139"/>
        <c:axId val="62114388"/>
      </c:barChart>
      <c:catAx>
        <c:axId val="143581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2114388"/>
        <c:crosses val="autoZero"/>
        <c:auto val="0"/>
        <c:lblOffset val="100"/>
        <c:noMultiLvlLbl val="0"/>
      </c:catAx>
      <c:valAx>
        <c:axId val="62114388"/>
        <c:scaling>
          <c:orientation val="minMax"/>
        </c:scaling>
        <c:axPos val="l"/>
        <c:majorGridlines/>
        <c:delete val="0"/>
        <c:numFmt formatCode="&quot;$&quot;#,##0_);[Red]\(&quot;$&quot;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1435813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6411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89575"/>
          <c:w val="0.771"/>
          <c:h val="0.047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Relative Sources of U.S. State and Local Government Finance</a:t>
            </a:r>
          </a:p>
        </c:rich>
      </c:tx>
      <c:layout>
        <c:manualLayout>
          <c:xMode val="factor"/>
          <c:yMode val="factor"/>
          <c:x val="0"/>
          <c:y val="0.0037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"/>
          <c:y val="0.10125"/>
          <c:w val="0.97225"/>
          <c:h val="0.760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Sheet1!$W$546</c:f>
              <c:strCache>
                <c:ptCount val="1"/>
                <c:pt idx="0">
                  <c:v>Personal Taxes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8080FF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Sheet1!$W$547:$W$591</c:f>
              <c:numCache/>
            </c:numRef>
          </c:val>
        </c:ser>
        <c:ser>
          <c:idx val="1"/>
          <c:order val="1"/>
          <c:tx>
            <c:strRef>
              <c:f>Sheet1!$X$546</c:f>
              <c:strCache>
                <c:ptCount val="1"/>
                <c:pt idx="0">
                  <c:v>Corporate Tax</c:v>
                </c:pt>
              </c:strCache>
            </c:strRef>
          </c:tx>
          <c:spPr>
            <a:pattFill prst="pct30">
              <a:fgClr>
                <a:srgbClr val="FFFFFF"/>
              </a:fgClr>
              <a:bgClr>
                <a:srgbClr val="80206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206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Sheet1!$X$547:$X$591</c:f>
              <c:numCache/>
            </c:numRef>
          </c:val>
        </c:ser>
        <c:ser>
          <c:idx val="2"/>
          <c:order val="2"/>
          <c:tx>
            <c:strRef>
              <c:f>Sheet1!$Y$546</c:f>
              <c:strCache>
                <c:ptCount val="1"/>
                <c:pt idx="0">
                  <c:v>Indirect Taxes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FCF305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CF305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Sheet1!$Y$547:$Y$591</c:f>
              <c:numCache/>
            </c:numRef>
          </c:val>
        </c:ser>
        <c:ser>
          <c:idx val="3"/>
          <c:order val="3"/>
          <c:tx>
            <c:strRef>
              <c:f>Sheet1!$Z$546</c:f>
              <c:strCache>
                <c:ptCount val="1"/>
                <c:pt idx="0">
                  <c:v>Social Security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1FB714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FB714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Sheet1!$Z$547:$Z$591</c:f>
              <c:numCache/>
            </c:numRef>
          </c:val>
        </c:ser>
        <c:ser>
          <c:idx val="4"/>
          <c:order val="4"/>
          <c:tx>
            <c:strRef>
              <c:f>Sheet1!$AA$546</c:f>
              <c:strCache>
                <c:ptCount val="1"/>
                <c:pt idx="0">
                  <c:v>Federal Grants in Aid</c:v>
                </c:pt>
              </c:strCache>
            </c:strRef>
          </c:tx>
          <c:spPr>
            <a:pattFill prst="ltDnDiag">
              <a:fgClr>
                <a:srgbClr val="FFFFFF"/>
              </a:fgClr>
              <a:bgClr>
                <a:srgbClr val="600080"/>
              </a:bgClr>
            </a:patt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0080"/>
                  </a:solidFill>
                </c14:spPr>
              </c14:invertSolidFillFmt>
            </c:ext>
          </c:extLst>
          <c:cat>
            <c:numRef>
              <c:f>Sheet1!$V$547:$V$591</c:f>
              <c:numCache/>
            </c:numRef>
          </c:cat>
          <c:val>
            <c:numRef>
              <c:f>Sheet1!$AA$547:$AA$591</c:f>
              <c:numCache/>
            </c:numRef>
          </c:val>
        </c:ser>
        <c:overlap val="100"/>
        <c:gapWidth val="30"/>
        <c:axId val="22158581"/>
        <c:axId val="65209502"/>
      </c:barChart>
      <c:catAx>
        <c:axId val="22158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65209502"/>
        <c:crosses val="autoZero"/>
        <c:auto val="0"/>
        <c:lblOffset val="100"/>
        <c:noMultiLvlLbl val="0"/>
      </c:catAx>
      <c:valAx>
        <c:axId val="6520950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22158581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225"/>
          <c:y val="0.897"/>
          <c:w val="0.83725"/>
          <c:h val="0.0532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Public Sector Total Tax and Spending Ratios</a:t>
            </a:r>
          </a:p>
        </c:rich>
      </c:tx>
      <c:layout>
        <c:manualLayout>
          <c:xMode val="factor"/>
          <c:yMode val="factor"/>
          <c:x val="-0.003"/>
          <c:y val="-0.007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8"/>
          <c:y val="0.0865"/>
          <c:w val="0.97975"/>
          <c:h val="0.75875"/>
        </c:manualLayout>
      </c:layout>
      <c:lineChart>
        <c:grouping val="standard"/>
        <c:varyColors val="0"/>
        <c:ser>
          <c:idx val="1"/>
          <c:order val="0"/>
          <c:tx>
            <c:v>Total Tax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Sheet1!$B$822:$B$870</c:f>
              <c:numCache/>
            </c:numRef>
          </c:cat>
          <c:val>
            <c:numRef>
              <c:f>Sheet1!$G$822:$G$867</c:f>
              <c:numCache/>
            </c:numRef>
          </c:val>
          <c:smooth val="0"/>
        </c:ser>
        <c:ser>
          <c:idx val="0"/>
          <c:order val="1"/>
          <c:tx>
            <c:v>Total Expenditure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Sheet1!$B$822:$B$870</c:f>
              <c:numCache/>
            </c:numRef>
          </c:cat>
          <c:val>
            <c:numRef>
              <c:f>Sheet1!$K$822:$K$867</c:f>
              <c:numCache/>
            </c:numRef>
          </c:val>
          <c:smooth val="0"/>
        </c:ser>
        <c:marker val="1"/>
        <c:axId val="50014607"/>
        <c:axId val="47478280"/>
      </c:lineChart>
      <c:catAx>
        <c:axId val="50014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47478280"/>
        <c:crosses val="autoZero"/>
        <c:auto val="0"/>
        <c:lblOffset val="100"/>
        <c:noMultiLvlLbl val="0"/>
      </c:catAx>
      <c:valAx>
        <c:axId val="4747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Helv"/>
                <a:ea typeface="Helv"/>
                <a:cs typeface="Helv"/>
              </a:defRPr>
            </a:pPr>
          </a:p>
        </c:txPr>
        <c:crossAx val="50014607"/>
        <c:crossesAt val="1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"/>
          <c:y val="0.8715"/>
          <c:w val="0.518"/>
          <c:h val="0.04375"/>
        </c:manualLayout>
      </c:layout>
      <c:overlay val="0"/>
    </c:legend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latin typeface="Helv"/>
          <a:ea typeface="Helv"/>
          <a:cs typeface="Helv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1025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1900-2007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0675"/>
          <c:w val="0.9555"/>
          <c:h val="0.7442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Sheet1!$D$15:$D$125</c:f>
              <c:numCache/>
            </c:numRef>
          </c:cat>
          <c:val>
            <c:numRef>
              <c:f>Sheet1!$I$15:$I$125</c:f>
              <c:numCache/>
            </c:numRef>
          </c:val>
          <c:smooth val="0"/>
        </c:ser>
        <c:marker val="1"/>
        <c:axId val="24651337"/>
        <c:axId val="20535442"/>
      </c:lineChart>
      <c:catAx>
        <c:axId val="2465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20535442"/>
        <c:crosses val="autoZero"/>
        <c:auto val="1"/>
        <c:lblOffset val="100"/>
        <c:noMultiLvlLbl val="0"/>
      </c:catAx>
      <c:valAx>
        <c:axId val="2053544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24651337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7475"/>
          <c:y val="0.88025"/>
        </c:manualLayout>
      </c:layout>
      <c:overlay val="0"/>
      <c:txPr>
        <a:bodyPr vert="horz" rot="0"/>
        <a:lstStyle/>
        <a:p>
          <a:pPr>
            <a:defRPr lang="en-US" cap="none" sz="1025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25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U.S. Fiscal Balance Ratio
</a:t>
            </a:r>
            <a:r>
              <a:rPr lang="en-US" cap="none" sz="1050" b="1" i="0" u="none" baseline="0">
                <a:solidFill>
                  <a:srgbClr val="000000"/>
                </a:solidFill>
                <a:latin typeface="Helv"/>
                <a:ea typeface="Helv"/>
                <a:cs typeface="Helv"/>
              </a:rPr>
              <a:t>1930-2007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0375"/>
          <c:y val="0.121"/>
          <c:w val="0.98775"/>
          <c:h val="0.73425"/>
        </c:manualLayout>
      </c:layout>
      <c:lineChart>
        <c:grouping val="standard"/>
        <c:varyColors val="0"/>
        <c:ser>
          <c:idx val="5"/>
          <c:order val="0"/>
          <c:tx>
            <c:v>U.S. Fiscal Balance Ratio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D4"/>
              </a:solidFill>
              <a:ln>
                <a:solidFill>
                  <a:srgbClr val="000000"/>
                </a:solidFill>
              </a:ln>
            </c:spPr>
          </c:marker>
          <c:trendline>
            <c:name>Fiscal Balance Ratio Trend</c:name>
            <c:spPr>
              <a:ln w="25400">
                <a:solidFill>
                  <a:srgbClr val="DD0806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latin typeface="Helv"/>
                      <a:ea typeface="Helv"/>
                      <a:cs typeface="Helv"/>
                    </a:defRPr>
                  </a:pPr>
                </a:p>
              </c:txPr>
              <c:numFmt formatCode="General"/>
              <c:spPr>
                <a:ln w="25400">
                  <a:solidFill>
                    <a:srgbClr val="000000"/>
                  </a:solidFill>
                </a:ln>
              </c:spPr>
            </c:trendlineLbl>
          </c:trendline>
          <c:cat>
            <c:numRef>
              <c:f>Sheet1!$D$45:$D$125</c:f>
              <c:numCache/>
            </c:numRef>
          </c:cat>
          <c:val>
            <c:numRef>
              <c:f>Sheet1!$I$45:$I$125</c:f>
              <c:numCache/>
            </c:numRef>
          </c:val>
          <c:smooth val="0"/>
        </c:ser>
        <c:marker val="1"/>
        <c:axId val="50601251"/>
        <c:axId val="52758076"/>
      </c:lineChart>
      <c:catAx>
        <c:axId val="50601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Helv"/>
                <a:ea typeface="Helv"/>
                <a:cs typeface="Helv"/>
              </a:defRPr>
            </a:pPr>
          </a:p>
        </c:txPr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Helv"/>
                <a:ea typeface="Helv"/>
                <a:cs typeface="Helv"/>
              </a:defRPr>
            </a:pPr>
          </a:p>
        </c:txPr>
        <c:crossAx val="50601251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175"/>
          <c:y val="0.86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450" b="0" i="0" u="none" baseline="0">
          <a:latin typeface="Helv"/>
          <a:ea typeface="Helv"/>
          <a:cs typeface="Helv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0.9475</cdr:y>
    </cdr:from>
    <cdr:to>
      <cdr:x>0.45675</cdr:x>
      <cdr:y>0.9895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5353050"/>
          <a:ext cx="33813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various years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0.931</cdr:y>
    </cdr:from>
    <cdr:to>
      <cdr:x>0.582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3857625"/>
          <a:ext cx="44862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Office of Management and Budget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0.94875</cdr:y>
    </cdr:from>
    <cdr:to>
      <cdr:x>0.58075</cdr:x>
      <cdr:y>0.98675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5000625"/>
          <a:ext cx="4495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U.S. Council of Economic Advisors, Office of Management and Budget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0.93975</cdr:y>
    </cdr:from>
    <cdr:to>
      <cdr:x>0.828</cdr:x>
      <cdr:y>0.9755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5495925"/>
          <a:ext cx="6343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25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1025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0.02525</cdr:x>
      <cdr:y>0.9295</cdr:y>
    </cdr:from>
    <cdr:to>
      <cdr:x>0.91775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5153025"/>
          <a:ext cx="7191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5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105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1050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0.928</cdr:y>
    </cdr:from>
    <cdr:to>
      <cdr:x>0.844</cdr:x>
      <cdr:y>0.99425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4800600"/>
          <a:ext cx="69056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Congressional Budget Office; U.S. Department of Commerce; Bureau of Economic Analysis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0.935</cdr:y>
    </cdr:from>
    <cdr:to>
      <cdr:x>0.92925</cdr:x>
      <cdr:y>0.977</cdr:y>
    </cdr:to>
    <cdr:sp>
      <cdr:nvSpPr>
        <cdr:cNvPr id="1" name="Text 1"/>
        <cdr:cNvSpPr txBox="1">
          <a:spLocks noChangeArrowheads="1"/>
        </cdr:cNvSpPr>
      </cdr:nvSpPr>
      <cdr:spPr>
        <a:xfrm>
          <a:off x="28575" y="5095875"/>
          <a:ext cx="72485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Internal Revenue Service, Congressional Budget Office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0.953</cdr:y>
    </cdr:from>
    <cdr:to>
      <cdr:x>0.85425</cdr:x>
      <cdr:y>0.99375</cdr:y>
    </cdr:to>
    <cdr:sp>
      <cdr:nvSpPr>
        <cdr:cNvPr id="1" name="Text 1"/>
        <cdr:cNvSpPr txBox="1">
          <a:spLocks noChangeArrowheads="1"/>
        </cdr:cNvSpPr>
      </cdr:nvSpPr>
      <cdr:spPr>
        <a:xfrm>
          <a:off x="19050" y="5562600"/>
          <a:ext cx="6715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1" i="0" u="none" baseline="0">
              <a:latin typeface="Helv"/>
              <a:ea typeface="Helv"/>
              <a:cs typeface="Helv"/>
            </a:rPr>
            <a:t>Source</a:t>
          </a:r>
          <a:r>
            <a:rPr lang="en-US" cap="none" sz="900" b="0" i="0" u="none" baseline="0">
              <a:latin typeface="Helv"/>
              <a:ea typeface="Helv"/>
              <a:cs typeface="Helv"/>
            </a:rPr>
            <a:t>: </a:t>
          </a:r>
          <a:r>
            <a:rPr lang="en-US" cap="none" sz="900" b="0" i="1" u="none" baseline="0">
              <a:latin typeface="Helv"/>
              <a:ea typeface="Helv"/>
              <a:cs typeface="Helv"/>
            </a:rPr>
            <a:t> Internal Revenue Service, Congressional Budget Office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382</xdr:row>
      <xdr:rowOff>95250</xdr:rowOff>
    </xdr:from>
    <xdr:to>
      <xdr:col>10</xdr:col>
      <xdr:colOff>371475</xdr:colOff>
      <xdr:row>410</xdr:row>
      <xdr:rowOff>142875</xdr:rowOff>
    </xdr:to>
    <xdr:graphicFrame>
      <xdr:nvGraphicFramePr>
        <xdr:cNvPr id="1" name="Chart 4"/>
        <xdr:cNvGraphicFramePr/>
      </xdr:nvGraphicFramePr>
      <xdr:xfrm>
        <a:off x="857250" y="67475100"/>
        <a:ext cx="7667625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507</xdr:row>
      <xdr:rowOff>19050</xdr:rowOff>
    </xdr:from>
    <xdr:to>
      <xdr:col>10</xdr:col>
      <xdr:colOff>428625</xdr:colOff>
      <xdr:row>529</xdr:row>
      <xdr:rowOff>123825</xdr:rowOff>
    </xdr:to>
    <xdr:graphicFrame>
      <xdr:nvGraphicFramePr>
        <xdr:cNvPr id="2" name="Chart 7"/>
        <xdr:cNvGraphicFramePr/>
      </xdr:nvGraphicFramePr>
      <xdr:xfrm>
        <a:off x="657225" y="89296875"/>
        <a:ext cx="79248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531</xdr:row>
      <xdr:rowOff>47625</xdr:rowOff>
    </xdr:from>
    <xdr:to>
      <xdr:col>10</xdr:col>
      <xdr:colOff>485775</xdr:colOff>
      <xdr:row>563</xdr:row>
      <xdr:rowOff>47625</xdr:rowOff>
    </xdr:to>
    <xdr:graphicFrame>
      <xdr:nvGraphicFramePr>
        <xdr:cNvPr id="3" name="Chart 8"/>
        <xdr:cNvGraphicFramePr/>
      </xdr:nvGraphicFramePr>
      <xdr:xfrm>
        <a:off x="685800" y="93745050"/>
        <a:ext cx="7953375" cy="527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28575</xdr:colOff>
      <xdr:row>716</xdr:row>
      <xdr:rowOff>28575</xdr:rowOff>
    </xdr:from>
    <xdr:to>
      <xdr:col>10</xdr:col>
      <xdr:colOff>400050</xdr:colOff>
      <xdr:row>740</xdr:row>
      <xdr:rowOff>104775</xdr:rowOff>
    </xdr:to>
    <xdr:graphicFrame>
      <xdr:nvGraphicFramePr>
        <xdr:cNvPr id="4" name="Chart 9"/>
        <xdr:cNvGraphicFramePr/>
      </xdr:nvGraphicFramePr>
      <xdr:xfrm>
        <a:off x="609600" y="124463175"/>
        <a:ext cx="7943850" cy="4152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381000</xdr:colOff>
      <xdr:row>757</xdr:row>
      <xdr:rowOff>104775</xdr:rowOff>
    </xdr:from>
    <xdr:to>
      <xdr:col>10</xdr:col>
      <xdr:colOff>304800</xdr:colOff>
      <xdr:row>788</xdr:row>
      <xdr:rowOff>47625</xdr:rowOff>
    </xdr:to>
    <xdr:graphicFrame>
      <xdr:nvGraphicFramePr>
        <xdr:cNvPr id="5" name="Chart 10"/>
        <xdr:cNvGraphicFramePr/>
      </xdr:nvGraphicFramePr>
      <xdr:xfrm>
        <a:off x="552450" y="131464050"/>
        <a:ext cx="7905750" cy="5105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790</xdr:row>
      <xdr:rowOff>28575</xdr:rowOff>
    </xdr:from>
    <xdr:to>
      <xdr:col>10</xdr:col>
      <xdr:colOff>333375</xdr:colOff>
      <xdr:row>814</xdr:row>
      <xdr:rowOff>114300</xdr:rowOff>
    </xdr:to>
    <xdr:graphicFrame>
      <xdr:nvGraphicFramePr>
        <xdr:cNvPr id="6" name="Chart 11"/>
        <xdr:cNvGraphicFramePr/>
      </xdr:nvGraphicFramePr>
      <xdr:xfrm>
        <a:off x="590550" y="136921875"/>
        <a:ext cx="7896225" cy="4067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161925</xdr:colOff>
      <xdr:row>883</xdr:row>
      <xdr:rowOff>38100</xdr:rowOff>
    </xdr:from>
    <xdr:to>
      <xdr:col>10</xdr:col>
      <xdr:colOff>752475</xdr:colOff>
      <xdr:row>913</xdr:row>
      <xdr:rowOff>66675</xdr:rowOff>
    </xdr:to>
    <xdr:graphicFrame>
      <xdr:nvGraphicFramePr>
        <xdr:cNvPr id="7" name="Chart 12"/>
        <xdr:cNvGraphicFramePr/>
      </xdr:nvGraphicFramePr>
      <xdr:xfrm>
        <a:off x="333375" y="152295225"/>
        <a:ext cx="8572500" cy="4933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57150</xdr:colOff>
      <xdr:row>135</xdr:row>
      <xdr:rowOff>28575</xdr:rowOff>
    </xdr:from>
    <xdr:to>
      <xdr:col>10</xdr:col>
      <xdr:colOff>400050</xdr:colOff>
      <xdr:row>164</xdr:row>
      <xdr:rowOff>57150</xdr:rowOff>
    </xdr:to>
    <xdr:graphicFrame>
      <xdr:nvGraphicFramePr>
        <xdr:cNvPr id="8" name="Chart 14"/>
        <xdr:cNvGraphicFramePr/>
      </xdr:nvGraphicFramePr>
      <xdr:xfrm>
        <a:off x="638175" y="21469350"/>
        <a:ext cx="7915275" cy="5857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66675</xdr:colOff>
      <xdr:row>166</xdr:row>
      <xdr:rowOff>0</xdr:rowOff>
    </xdr:from>
    <xdr:to>
      <xdr:col>10</xdr:col>
      <xdr:colOff>552450</xdr:colOff>
      <xdr:row>193</xdr:row>
      <xdr:rowOff>142875</xdr:rowOff>
    </xdr:to>
    <xdr:graphicFrame>
      <xdr:nvGraphicFramePr>
        <xdr:cNvPr id="9" name="Chart 15"/>
        <xdr:cNvGraphicFramePr/>
      </xdr:nvGraphicFramePr>
      <xdr:xfrm>
        <a:off x="647700" y="27632025"/>
        <a:ext cx="8058150" cy="5553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314325</xdr:colOff>
      <xdr:row>196</xdr:row>
      <xdr:rowOff>47625</xdr:rowOff>
    </xdr:from>
    <xdr:to>
      <xdr:col>10</xdr:col>
      <xdr:colOff>571500</xdr:colOff>
      <xdr:row>222</xdr:row>
      <xdr:rowOff>19050</xdr:rowOff>
    </xdr:to>
    <xdr:graphicFrame>
      <xdr:nvGraphicFramePr>
        <xdr:cNvPr id="10" name="Chart 16"/>
        <xdr:cNvGraphicFramePr/>
      </xdr:nvGraphicFramePr>
      <xdr:xfrm>
        <a:off x="485775" y="33613725"/>
        <a:ext cx="8239125" cy="5181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9525</xdr:colOff>
      <xdr:row>322</xdr:row>
      <xdr:rowOff>9525</xdr:rowOff>
    </xdr:from>
    <xdr:to>
      <xdr:col>10</xdr:col>
      <xdr:colOff>276225</xdr:colOff>
      <xdr:row>349</xdr:row>
      <xdr:rowOff>28575</xdr:rowOff>
    </xdr:to>
    <xdr:graphicFrame>
      <xdr:nvGraphicFramePr>
        <xdr:cNvPr id="11" name="Chart 18"/>
        <xdr:cNvGraphicFramePr/>
      </xdr:nvGraphicFramePr>
      <xdr:xfrm>
        <a:off x="590550" y="55321200"/>
        <a:ext cx="7839075" cy="5457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28575</xdr:colOff>
      <xdr:row>351</xdr:row>
      <xdr:rowOff>19050</xdr:rowOff>
    </xdr:from>
    <xdr:to>
      <xdr:col>10</xdr:col>
      <xdr:colOff>342900</xdr:colOff>
      <xdr:row>380</xdr:row>
      <xdr:rowOff>47625</xdr:rowOff>
    </xdr:to>
    <xdr:graphicFrame>
      <xdr:nvGraphicFramePr>
        <xdr:cNvPr id="12" name="Chart 19"/>
        <xdr:cNvGraphicFramePr/>
      </xdr:nvGraphicFramePr>
      <xdr:xfrm>
        <a:off x="609600" y="61179075"/>
        <a:ext cx="7886700" cy="583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38100</xdr:colOff>
      <xdr:row>465</xdr:row>
      <xdr:rowOff>9525</xdr:rowOff>
    </xdr:from>
    <xdr:to>
      <xdr:col>10</xdr:col>
      <xdr:colOff>628650</xdr:colOff>
      <xdr:row>482</xdr:row>
      <xdr:rowOff>114300</xdr:rowOff>
    </xdr:to>
    <xdr:graphicFrame>
      <xdr:nvGraphicFramePr>
        <xdr:cNvPr id="13" name="Chart 20"/>
        <xdr:cNvGraphicFramePr/>
      </xdr:nvGraphicFramePr>
      <xdr:xfrm>
        <a:off x="619125" y="82200750"/>
        <a:ext cx="8162925" cy="2952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28575</xdr:colOff>
      <xdr:row>484</xdr:row>
      <xdr:rowOff>38100</xdr:rowOff>
    </xdr:from>
    <xdr:to>
      <xdr:col>10</xdr:col>
      <xdr:colOff>485775</xdr:colOff>
      <xdr:row>503</xdr:row>
      <xdr:rowOff>123825</xdr:rowOff>
    </xdr:to>
    <xdr:graphicFrame>
      <xdr:nvGraphicFramePr>
        <xdr:cNvPr id="14" name="Chart 21"/>
        <xdr:cNvGraphicFramePr/>
      </xdr:nvGraphicFramePr>
      <xdr:xfrm>
        <a:off x="609600" y="85448775"/>
        <a:ext cx="8029575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</xdr:col>
      <xdr:colOff>381000</xdr:colOff>
      <xdr:row>633</xdr:row>
      <xdr:rowOff>28575</xdr:rowOff>
    </xdr:from>
    <xdr:to>
      <xdr:col>10</xdr:col>
      <xdr:colOff>552450</xdr:colOff>
      <xdr:row>659</xdr:row>
      <xdr:rowOff>66675</xdr:rowOff>
    </xdr:to>
    <xdr:graphicFrame>
      <xdr:nvGraphicFramePr>
        <xdr:cNvPr id="15" name="Chart 23"/>
        <xdr:cNvGraphicFramePr/>
      </xdr:nvGraphicFramePr>
      <xdr:xfrm>
        <a:off x="552450" y="110585250"/>
        <a:ext cx="8153400" cy="4410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945"/>
  <sheetViews>
    <sheetView tabSelected="1" workbookViewId="0" topLeftCell="A1">
      <selection activeCell="B4" sqref="B4"/>
    </sheetView>
  </sheetViews>
  <sheetFormatPr defaultColWidth="11.421875" defaultRowHeight="12"/>
  <cols>
    <col min="1" max="1" width="2.57421875" style="1" customWidth="1"/>
    <col min="2" max="2" width="6.140625" style="1" customWidth="1"/>
    <col min="3" max="3" width="12.421875" style="1" customWidth="1"/>
    <col min="4" max="4" width="14.8515625" style="1" customWidth="1"/>
    <col min="5" max="5" width="15.140625" style="1" customWidth="1"/>
    <col min="6" max="6" width="12.8515625" style="1" customWidth="1"/>
    <col min="7" max="7" width="16.8515625" style="1" customWidth="1"/>
    <col min="8" max="8" width="13.00390625" style="1" customWidth="1"/>
    <col min="9" max="9" width="13.8515625" style="1" customWidth="1"/>
    <col min="10" max="10" width="14.57421875" style="1" customWidth="1"/>
    <col min="11" max="11" width="11.421875" style="5" customWidth="1"/>
    <col min="12" max="13" width="2.421875" style="5" customWidth="1"/>
    <col min="14" max="14" width="5.8515625" style="5" customWidth="1"/>
    <col min="15" max="15" width="9.00390625" style="5" customWidth="1"/>
    <col min="16" max="16" width="0.13671875" style="5" customWidth="1"/>
    <col min="17" max="17" width="6.140625" style="43" bestFit="1" customWidth="1"/>
    <col min="18" max="18" width="14.421875" style="43" bestFit="1" customWidth="1"/>
    <col min="19" max="19" width="22.421875" style="43" bestFit="1" customWidth="1"/>
    <col min="20" max="20" width="6.57421875" style="43" bestFit="1" customWidth="1"/>
    <col min="21" max="21" width="3.421875" style="43" bestFit="1" customWidth="1"/>
    <col min="22" max="22" width="3.140625" style="43" bestFit="1" customWidth="1"/>
    <col min="23" max="25" width="3.57421875" style="43" bestFit="1" customWidth="1"/>
    <col min="26" max="26" width="3.421875" style="43" bestFit="1" customWidth="1"/>
    <col min="27" max="27" width="4.8515625" style="43" bestFit="1" customWidth="1"/>
    <col min="28" max="28" width="3.00390625" style="43" bestFit="1" customWidth="1"/>
    <col min="29" max="29" width="0.13671875" style="5" customWidth="1"/>
    <col min="30" max="30" width="12.140625" style="5" customWidth="1"/>
    <col min="31" max="31" width="10.140625" style="5" customWidth="1"/>
    <col min="32" max="41" width="9.00390625" style="5" customWidth="1"/>
    <col min="42" max="43" width="7.00390625" style="1" customWidth="1"/>
    <col min="44" max="16384" width="11.00390625" style="1" customWidth="1"/>
  </cols>
  <sheetData>
    <row r="1" ht="13.5" thickBot="1"/>
    <row r="2" spans="4:9" ht="13.5" thickBot="1">
      <c r="D2" s="34"/>
      <c r="E2" s="35"/>
      <c r="F2" s="36" t="s">
        <v>103</v>
      </c>
      <c r="G2" s="35"/>
      <c r="H2" s="35"/>
      <c r="I2" s="37"/>
    </row>
    <row r="3" spans="3:10" ht="12.75">
      <c r="C3" s="5" t="s">
        <v>28</v>
      </c>
      <c r="E3" s="3"/>
      <c r="F3" s="3"/>
      <c r="G3" s="4"/>
      <c r="H3" s="3"/>
      <c r="I3" s="3"/>
      <c r="J3" s="2" t="s">
        <v>100</v>
      </c>
    </row>
    <row r="4" spans="3:9" ht="12.75">
      <c r="C4" s="1" t="s">
        <v>104</v>
      </c>
      <c r="E4" s="3"/>
      <c r="F4" s="3"/>
      <c r="G4" s="4"/>
      <c r="H4" s="3"/>
      <c r="I4" s="3"/>
    </row>
    <row r="5" spans="3:9" ht="12.75">
      <c r="C5" s="1" t="s">
        <v>105</v>
      </c>
      <c r="E5" s="3"/>
      <c r="F5" s="3"/>
      <c r="G5" s="4"/>
      <c r="H5" s="3"/>
      <c r="I5" s="3"/>
    </row>
    <row r="6" spans="3:9" ht="12.75">
      <c r="C6" s="1" t="s">
        <v>106</v>
      </c>
      <c r="E6" s="3"/>
      <c r="F6" s="3"/>
      <c r="G6" s="4"/>
      <c r="H6" s="3"/>
      <c r="I6" s="3"/>
    </row>
    <row r="7" spans="3:9" ht="12.75">
      <c r="C7" s="1" t="s">
        <v>107</v>
      </c>
      <c r="E7" s="3"/>
      <c r="F7" s="3"/>
      <c r="G7" s="4"/>
      <c r="H7" s="3"/>
      <c r="I7" s="3"/>
    </row>
    <row r="8" spans="3:9" ht="12.75">
      <c r="C8" s="1" t="s">
        <v>108</v>
      </c>
      <c r="E8" s="3"/>
      <c r="F8" s="3"/>
      <c r="G8" s="4"/>
      <c r="H8" s="3"/>
      <c r="I8" s="3"/>
    </row>
    <row r="9" ht="12.75">
      <c r="C9" s="1" t="s">
        <v>109</v>
      </c>
    </row>
    <row r="10" ht="12.75">
      <c r="C10" s="1" t="s">
        <v>110</v>
      </c>
    </row>
    <row r="11" ht="16.5" customHeight="1" thickBot="1">
      <c r="F11" s="141" t="s">
        <v>23</v>
      </c>
    </row>
    <row r="12" spans="3:11" ht="16.5" customHeight="1">
      <c r="C12" s="146"/>
      <c r="D12" s="147" t="s">
        <v>102</v>
      </c>
      <c r="E12" s="103"/>
      <c r="F12" s="103"/>
      <c r="G12" s="103"/>
      <c r="H12" s="62"/>
      <c r="I12" s="62"/>
      <c r="J12" s="63"/>
      <c r="K12" s="89"/>
    </row>
    <row r="13" spans="3:41" s="38" customFormat="1" ht="15" customHeight="1" thickBot="1">
      <c r="C13" s="148"/>
      <c r="D13" s="149"/>
      <c r="E13" s="150" t="s">
        <v>111</v>
      </c>
      <c r="F13" s="151"/>
      <c r="G13" s="151"/>
      <c r="H13" s="149"/>
      <c r="I13" s="149"/>
      <c r="J13" s="152"/>
      <c r="K13" s="90"/>
      <c r="L13" s="91"/>
      <c r="M13" s="91"/>
      <c r="N13" s="91"/>
      <c r="O13" s="91"/>
      <c r="P13" s="91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91"/>
      <c r="AD13" s="91"/>
      <c r="AE13" s="91"/>
      <c r="AF13" s="91"/>
      <c r="AG13" s="91"/>
      <c r="AH13" s="6"/>
      <c r="AI13" s="6"/>
      <c r="AJ13" s="6"/>
      <c r="AK13" s="6"/>
      <c r="AL13" s="6"/>
      <c r="AM13" s="6"/>
      <c r="AN13" s="6"/>
      <c r="AO13" s="6"/>
    </row>
    <row r="14" spans="4:41" s="9" customFormat="1" ht="36" customHeight="1" thickBot="1">
      <c r="D14" s="142"/>
      <c r="E14" s="143" t="s">
        <v>112</v>
      </c>
      <c r="F14" s="144" t="s">
        <v>113</v>
      </c>
      <c r="G14" s="144" t="s">
        <v>114</v>
      </c>
      <c r="H14" s="144" t="s">
        <v>115</v>
      </c>
      <c r="I14" s="145" t="s">
        <v>101</v>
      </c>
      <c r="J14" s="8"/>
      <c r="K14" s="8"/>
      <c r="L14" s="92"/>
      <c r="M14" s="92"/>
      <c r="N14" s="92"/>
      <c r="O14" s="92"/>
      <c r="P14" s="92"/>
      <c r="Q14" s="74"/>
      <c r="R14" s="74"/>
      <c r="S14" s="74"/>
      <c r="T14" s="74"/>
      <c r="U14" s="74"/>
      <c r="V14" s="74"/>
      <c r="W14" s="74"/>
      <c r="X14" s="74"/>
      <c r="Y14" s="40"/>
      <c r="Z14" s="74"/>
      <c r="AA14" s="40"/>
      <c r="AB14" s="40"/>
      <c r="AC14" s="94"/>
      <c r="AD14" s="94"/>
      <c r="AE14" s="94"/>
      <c r="AF14" s="94"/>
      <c r="AG14" s="94"/>
      <c r="AH14" s="95"/>
      <c r="AI14" s="95"/>
      <c r="AJ14" s="95"/>
      <c r="AK14" s="95"/>
      <c r="AL14" s="95"/>
      <c r="AM14" s="95"/>
      <c r="AN14" s="95"/>
      <c r="AO14" s="95"/>
    </row>
    <row r="15" spans="4:33" s="9" customFormat="1" ht="12" customHeight="1">
      <c r="D15" s="49">
        <v>1900</v>
      </c>
      <c r="E15" s="52">
        <v>18.5</v>
      </c>
      <c r="F15" s="53">
        <v>0.567</v>
      </c>
      <c r="G15" s="53">
        <v>0.521</v>
      </c>
      <c r="H15" s="53">
        <f>F15-G15</f>
        <v>0.04599999999999993</v>
      </c>
      <c r="I15" s="140">
        <f aca="true" t="shared" si="0" ref="I15:I43">H15/E15</f>
        <v>0.0024864864864864826</v>
      </c>
      <c r="J15" s="8"/>
      <c r="K15" s="8"/>
      <c r="L15" s="8"/>
      <c r="M15" s="8"/>
      <c r="N15" s="8"/>
      <c r="O15" s="8"/>
      <c r="P15" s="8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93"/>
      <c r="AD15" s="8"/>
      <c r="AE15" s="8"/>
      <c r="AF15" s="8"/>
      <c r="AG15" s="8"/>
    </row>
    <row r="16" spans="4:29" s="9" customFormat="1" ht="12" customHeight="1">
      <c r="D16" s="51">
        <v>1901</v>
      </c>
      <c r="E16" s="54">
        <v>20.9</v>
      </c>
      <c r="F16" s="58">
        <v>0.5623234917288623</v>
      </c>
      <c r="G16" s="58">
        <v>0.5298913015771786</v>
      </c>
      <c r="H16" s="55">
        <f aca="true" t="shared" si="1" ref="H16:H79">F16-G16</f>
        <v>0.03243219015168375</v>
      </c>
      <c r="I16" s="16">
        <f t="shared" si="0"/>
        <v>0.0015517794330949164</v>
      </c>
      <c r="J16" s="8"/>
      <c r="K16" s="8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93"/>
    </row>
    <row r="17" spans="4:29" s="9" customFormat="1" ht="12" customHeight="1">
      <c r="D17" s="51">
        <v>1902</v>
      </c>
      <c r="E17" s="54">
        <v>21.6</v>
      </c>
      <c r="F17" s="58">
        <v>0.5576855544094178</v>
      </c>
      <c r="G17" s="58">
        <v>0.5389343406663271</v>
      </c>
      <c r="H17" s="55">
        <f t="shared" si="1"/>
        <v>0.018751213743090744</v>
      </c>
      <c r="I17" s="16">
        <f t="shared" si="0"/>
        <v>0.0008681117473653122</v>
      </c>
      <c r="J17" s="8"/>
      <c r="K17" s="8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93"/>
    </row>
    <row r="18" spans="4:29" s="9" customFormat="1" ht="12" customHeight="1">
      <c r="D18" s="51">
        <v>1903</v>
      </c>
      <c r="E18" s="54">
        <v>22.8</v>
      </c>
      <c r="F18" s="58">
        <v>0.5576855544094178</v>
      </c>
      <c r="G18" s="58">
        <v>0.5389343406663271</v>
      </c>
      <c r="H18" s="55">
        <f t="shared" si="1"/>
        <v>0.018751213743090744</v>
      </c>
      <c r="I18" s="16">
        <f t="shared" si="0"/>
        <v>0.0008224216553987168</v>
      </c>
      <c r="J18" s="8"/>
      <c r="K18" s="8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93"/>
    </row>
    <row r="19" spans="4:29" s="9" customFormat="1" ht="12" customHeight="1">
      <c r="D19" s="51">
        <v>1904</v>
      </c>
      <c r="E19" s="54">
        <v>23.9</v>
      </c>
      <c r="F19" s="58">
        <v>0.5530858699157853</v>
      </c>
      <c r="G19" s="58">
        <v>0.5481317067952373</v>
      </c>
      <c r="H19" s="55">
        <f t="shared" si="1"/>
        <v>0.004954163120548083</v>
      </c>
      <c r="I19" s="16">
        <f t="shared" si="0"/>
        <v>0.00020728715985556833</v>
      </c>
      <c r="J19" s="8"/>
      <c r="K19" s="8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93"/>
    </row>
    <row r="20" spans="4:29" s="9" customFormat="1" ht="12" customHeight="1">
      <c r="D20" s="51">
        <v>1905</v>
      </c>
      <c r="E20" s="54">
        <v>26</v>
      </c>
      <c r="F20" s="55">
        <v>0.544</v>
      </c>
      <c r="G20" s="55">
        <v>0.567</v>
      </c>
      <c r="H20" s="55">
        <f t="shared" si="1"/>
        <v>-0.02299999999999991</v>
      </c>
      <c r="I20" s="16">
        <f t="shared" si="0"/>
        <v>-0.0008846153846153812</v>
      </c>
      <c r="J20" s="8"/>
      <c r="K20" s="8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93"/>
    </row>
    <row r="21" spans="4:29" s="9" customFormat="1" ht="12" customHeight="1">
      <c r="D21" s="51">
        <v>1906</v>
      </c>
      <c r="E21" s="54">
        <v>28</v>
      </c>
      <c r="F21" s="58">
        <v>0.5681571271054106</v>
      </c>
      <c r="G21" s="58">
        <v>0.5903891141854835</v>
      </c>
      <c r="H21" s="55">
        <f t="shared" si="1"/>
        <v>-0.0222319870800729</v>
      </c>
      <c r="I21" s="16">
        <f t="shared" si="0"/>
        <v>-0.0007939995385740321</v>
      </c>
      <c r="J21" s="8"/>
      <c r="K21" s="8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93"/>
    </row>
    <row r="22" spans="4:29" s="9" customFormat="1" ht="12" customHeight="1">
      <c r="D22" s="51">
        <v>1907</v>
      </c>
      <c r="E22" s="54">
        <v>28.8</v>
      </c>
      <c r="F22" s="58">
        <v>0.59338698728065</v>
      </c>
      <c r="G22" s="58">
        <v>0.6147430443540033</v>
      </c>
      <c r="H22" s="55">
        <f t="shared" si="1"/>
        <v>-0.021356057073353307</v>
      </c>
      <c r="I22" s="16">
        <f t="shared" si="0"/>
        <v>-0.0007415297594914343</v>
      </c>
      <c r="J22" s="8"/>
      <c r="K22" s="8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93"/>
    </row>
    <row r="23" spans="4:29" s="9" customFormat="1" ht="12" customHeight="1">
      <c r="D23" s="51">
        <v>1908</v>
      </c>
      <c r="E23" s="54">
        <v>26.6</v>
      </c>
      <c r="F23" s="58">
        <v>0.59338698728065</v>
      </c>
      <c r="G23" s="58">
        <v>0.6147430443540033</v>
      </c>
      <c r="H23" s="55">
        <f t="shared" si="1"/>
        <v>-0.021356057073353307</v>
      </c>
      <c r="I23" s="16">
        <f t="shared" si="0"/>
        <v>-0.0008028592884719288</v>
      </c>
      <c r="J23" s="8"/>
      <c r="K23" s="8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93"/>
    </row>
    <row r="24" spans="4:29" s="9" customFormat="1" ht="12" customHeight="1">
      <c r="D24" s="51">
        <v>1909</v>
      </c>
      <c r="E24" s="54">
        <v>29.8</v>
      </c>
      <c r="F24" s="58">
        <v>0.6197372168292442</v>
      </c>
      <c r="G24" s="58">
        <v>0.6401015897845633</v>
      </c>
      <c r="H24" s="55">
        <f t="shared" si="1"/>
        <v>-0.02036437295531912</v>
      </c>
      <c r="I24" s="16">
        <f t="shared" si="0"/>
        <v>-0.0006833682199771517</v>
      </c>
      <c r="J24" s="8"/>
      <c r="K24" s="8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93"/>
    </row>
    <row r="25" spans="4:29" s="9" customFormat="1" ht="12" customHeight="1">
      <c r="D25" s="51">
        <v>1910</v>
      </c>
      <c r="E25" s="54">
        <v>31.1</v>
      </c>
      <c r="F25" s="55">
        <v>0.676</v>
      </c>
      <c r="G25" s="55">
        <v>0.694</v>
      </c>
      <c r="H25" s="55">
        <f t="shared" si="1"/>
        <v>-0.017999999999999905</v>
      </c>
      <c r="I25" s="16">
        <f t="shared" si="0"/>
        <v>-0.0005787781350482284</v>
      </c>
      <c r="J25" s="8"/>
      <c r="K25" s="8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93"/>
    </row>
    <row r="26" spans="4:29" s="9" customFormat="1" ht="12" customHeight="1">
      <c r="D26" s="51">
        <v>1911</v>
      </c>
      <c r="E26" s="54">
        <v>32.1</v>
      </c>
      <c r="F26" s="58">
        <v>0.6773942369524698</v>
      </c>
      <c r="G26" s="58">
        <v>0.7041016172640097</v>
      </c>
      <c r="H26" s="55">
        <f t="shared" si="1"/>
        <v>-0.026707380311539852</v>
      </c>
      <c r="I26" s="16">
        <f t="shared" si="0"/>
        <v>-0.0008320056171819268</v>
      </c>
      <c r="J26" s="8"/>
      <c r="K26" s="8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93"/>
    </row>
    <row r="27" spans="4:29" s="9" customFormat="1" ht="12" customHeight="1">
      <c r="D27" s="51">
        <v>1912</v>
      </c>
      <c r="E27" s="54">
        <v>34.7</v>
      </c>
      <c r="F27" s="58">
        <v>0.6787913494917438</v>
      </c>
      <c r="G27" s="58">
        <v>0.714350270077513</v>
      </c>
      <c r="H27" s="55">
        <f t="shared" si="1"/>
        <v>-0.03555892058576915</v>
      </c>
      <c r="I27" s="16">
        <f t="shared" si="0"/>
        <v>-0.0010247527546331167</v>
      </c>
      <c r="J27" s="8"/>
      <c r="K27" s="8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93"/>
    </row>
    <row r="28" spans="4:29" s="9" customFormat="1" ht="12" customHeight="1">
      <c r="D28" s="51">
        <v>1913</v>
      </c>
      <c r="E28" s="54">
        <v>36.4</v>
      </c>
      <c r="F28" s="58">
        <v>0.6787913494917438</v>
      </c>
      <c r="G28" s="58">
        <v>0.714350270077513</v>
      </c>
      <c r="H28" s="55">
        <f t="shared" si="1"/>
        <v>-0.03555892058576915</v>
      </c>
      <c r="I28" s="16">
        <f t="shared" si="0"/>
        <v>-0.0009768934226859656</v>
      </c>
      <c r="J28" s="8"/>
      <c r="K28" s="8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93"/>
    </row>
    <row r="29" spans="4:29" s="9" customFormat="1" ht="12" customHeight="1">
      <c r="D29" s="51">
        <v>1914</v>
      </c>
      <c r="E29" s="54">
        <v>34.1</v>
      </c>
      <c r="F29" s="58">
        <v>0.6801913435486643</v>
      </c>
      <c r="G29" s="58">
        <v>0.7247480986376931</v>
      </c>
      <c r="H29" s="55">
        <f t="shared" si="1"/>
        <v>-0.04455675508902879</v>
      </c>
      <c r="I29" s="16">
        <f t="shared" si="0"/>
        <v>-0.001306649709355683</v>
      </c>
      <c r="J29" s="8"/>
      <c r="K29" s="8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93"/>
    </row>
    <row r="30" spans="4:29" s="9" customFormat="1" ht="12" customHeight="1">
      <c r="D30" s="51">
        <v>1915</v>
      </c>
      <c r="E30" s="54">
        <v>36.2</v>
      </c>
      <c r="F30" s="55">
        <v>0.683</v>
      </c>
      <c r="G30" s="55">
        <v>0.746</v>
      </c>
      <c r="H30" s="55">
        <f t="shared" si="1"/>
        <v>-0.06299999999999994</v>
      </c>
      <c r="I30" s="16">
        <f t="shared" si="0"/>
        <v>-0.0017403314917127056</v>
      </c>
      <c r="J30" s="8"/>
      <c r="K30" s="8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93"/>
    </row>
    <row r="31" spans="4:29" s="9" customFormat="1" ht="12" customHeight="1">
      <c r="D31" s="51">
        <v>1916</v>
      </c>
      <c r="E31" s="54">
        <v>45.9</v>
      </c>
      <c r="F31" s="58">
        <v>1.0766829345645499</v>
      </c>
      <c r="G31" s="58">
        <v>1.1451309868686097</v>
      </c>
      <c r="H31" s="55">
        <f t="shared" si="1"/>
        <v>-0.06844805230405981</v>
      </c>
      <c r="I31" s="16">
        <f t="shared" si="0"/>
        <v>-0.0014912429695873599</v>
      </c>
      <c r="J31" s="8"/>
      <c r="K31" s="8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93"/>
    </row>
    <row r="32" spans="4:29" s="9" customFormat="1" ht="12" customHeight="1">
      <c r="D32" s="51">
        <v>1917</v>
      </c>
      <c r="E32" s="54">
        <v>54.9</v>
      </c>
      <c r="F32" s="58">
        <v>1.697285712419518</v>
      </c>
      <c r="G32" s="58">
        <v>1.7578082802770456</v>
      </c>
      <c r="H32" s="55">
        <f t="shared" si="1"/>
        <v>-0.06052256785752763</v>
      </c>
      <c r="I32" s="16">
        <f t="shared" si="0"/>
        <v>-0.001102414715073363</v>
      </c>
      <c r="J32" s="8"/>
      <c r="K32" s="8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93"/>
    </row>
    <row r="33" spans="4:29" s="9" customFormat="1" ht="12" customHeight="1">
      <c r="D33" s="51">
        <v>1918</v>
      </c>
      <c r="E33" s="54">
        <v>69.5</v>
      </c>
      <c r="F33" s="58">
        <v>1.697285712419518</v>
      </c>
      <c r="G33" s="58">
        <v>1.7578082802770456</v>
      </c>
      <c r="H33" s="55">
        <f t="shared" si="1"/>
        <v>-0.06052256785752763</v>
      </c>
      <c r="I33" s="16">
        <f t="shared" si="0"/>
        <v>-0.0008708283144968005</v>
      </c>
      <c r="J33" s="8"/>
      <c r="K33" s="8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93"/>
    </row>
    <row r="34" spans="4:29" s="9" customFormat="1" ht="12" customHeight="1">
      <c r="D34" s="51">
        <v>1919</v>
      </c>
      <c r="E34" s="54">
        <v>77</v>
      </c>
      <c r="F34" s="58">
        <v>2.6756055075290326</v>
      </c>
      <c r="G34" s="58">
        <v>2.6982851618223416</v>
      </c>
      <c r="H34" s="55">
        <f t="shared" si="1"/>
        <v>-0.022679654293308982</v>
      </c>
      <c r="I34" s="16">
        <f t="shared" si="0"/>
        <v>-0.0002945409648481686</v>
      </c>
      <c r="J34" s="8"/>
      <c r="K34" s="8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93"/>
    </row>
    <row r="35" spans="4:29" s="9" customFormat="1" ht="12" customHeight="1">
      <c r="D35" s="51">
        <v>1920</v>
      </c>
      <c r="E35" s="54">
        <v>87</v>
      </c>
      <c r="F35" s="55">
        <v>6.649</v>
      </c>
      <c r="G35" s="55">
        <v>6.358</v>
      </c>
      <c r="H35" s="55">
        <f t="shared" si="1"/>
        <v>0.29100000000000037</v>
      </c>
      <c r="I35" s="16">
        <f t="shared" si="0"/>
        <v>0.0033448275862069006</v>
      </c>
      <c r="J35" s="8"/>
      <c r="K35" s="8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93"/>
    </row>
    <row r="36" spans="4:29" s="9" customFormat="1" ht="12" customHeight="1">
      <c r="D36" s="51">
        <v>1921</v>
      </c>
      <c r="E36" s="54">
        <v>73</v>
      </c>
      <c r="F36" s="58">
        <v>5.894530268481802</v>
      </c>
      <c r="G36" s="58">
        <v>5.443169927214054</v>
      </c>
      <c r="H36" s="55">
        <f t="shared" si="1"/>
        <v>0.4513603412677476</v>
      </c>
      <c r="I36" s="16">
        <f t="shared" si="0"/>
        <v>0.006183018373530789</v>
      </c>
      <c r="J36" s="8"/>
      <c r="K36" s="8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93"/>
    </row>
    <row r="37" spans="4:29" s="9" customFormat="1" ht="12" customHeight="1">
      <c r="D37" s="51">
        <v>1922</v>
      </c>
      <c r="E37" s="54">
        <v>72.8</v>
      </c>
      <c r="F37" s="58">
        <v>5.225671091299164</v>
      </c>
      <c r="G37" s="58">
        <v>4.659971509362607</v>
      </c>
      <c r="H37" s="55">
        <f t="shared" si="1"/>
        <v>0.5656995819365571</v>
      </c>
      <c r="I37" s="16">
        <f t="shared" si="0"/>
        <v>0.007770598652974686</v>
      </c>
      <c r="J37" s="8"/>
      <c r="K37" s="8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93"/>
    </row>
    <row r="38" spans="4:29" s="9" customFormat="1" ht="12" customHeight="1">
      <c r="D38" s="51">
        <v>1923</v>
      </c>
      <c r="E38" s="54">
        <v>85.3</v>
      </c>
      <c r="F38" s="58">
        <v>5.225671091299164</v>
      </c>
      <c r="G38" s="58">
        <v>4.659971509362607</v>
      </c>
      <c r="H38" s="55">
        <f t="shared" si="1"/>
        <v>0.5656995819365571</v>
      </c>
      <c r="I38" s="16">
        <f t="shared" si="0"/>
        <v>0.006631882554942053</v>
      </c>
      <c r="J38" s="8"/>
      <c r="K38" s="8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93"/>
    </row>
    <row r="39" spans="4:29" s="9" customFormat="1" ht="12" customHeight="1">
      <c r="D39" s="51">
        <v>1924</v>
      </c>
      <c r="E39" s="54">
        <v>87.6</v>
      </c>
      <c r="F39" s="58">
        <v>4.632708139689164</v>
      </c>
      <c r="G39" s="58">
        <v>3.98946473441913</v>
      </c>
      <c r="H39" s="55">
        <f t="shared" si="1"/>
        <v>0.6432434052700344</v>
      </c>
      <c r="I39" s="16">
        <f t="shared" si="0"/>
        <v>0.007342961247374823</v>
      </c>
      <c r="J39" s="8"/>
      <c r="K39" s="8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93"/>
    </row>
    <row r="40" spans="4:29" s="9" customFormat="1" ht="12" customHeight="1">
      <c r="D40" s="51">
        <v>1925</v>
      </c>
      <c r="E40" s="54">
        <v>91.2</v>
      </c>
      <c r="F40" s="55">
        <v>3.641</v>
      </c>
      <c r="G40" s="55">
        <v>2.924</v>
      </c>
      <c r="H40" s="55">
        <f t="shared" si="1"/>
        <v>0.7170000000000001</v>
      </c>
      <c r="I40" s="16">
        <f t="shared" si="0"/>
        <v>0.007861842105263158</v>
      </c>
      <c r="J40" s="8"/>
      <c r="K40" s="8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93"/>
    </row>
    <row r="41" spans="4:29" s="9" customFormat="1" ht="12" customHeight="1">
      <c r="D41" s="51">
        <v>1926</v>
      </c>
      <c r="E41" s="54">
        <v>97.2</v>
      </c>
      <c r="F41" s="58">
        <v>3.6950351710115403</v>
      </c>
      <c r="G41" s="58">
        <v>2.973479827458061</v>
      </c>
      <c r="H41" s="55">
        <f t="shared" si="1"/>
        <v>0.7215553435534794</v>
      </c>
      <c r="I41" s="16">
        <f t="shared" si="0"/>
        <v>0.007423408884295055</v>
      </c>
      <c r="J41" s="8"/>
      <c r="K41" s="8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93"/>
    </row>
    <row r="42" spans="4:29" s="9" customFormat="1" ht="12" customHeight="1">
      <c r="D42" s="51">
        <v>1927</v>
      </c>
      <c r="E42" s="54">
        <v>96</v>
      </c>
      <c r="F42" s="58">
        <v>3.7498722644911515</v>
      </c>
      <c r="G42" s="58">
        <v>3.023796950855</v>
      </c>
      <c r="H42" s="55">
        <f t="shared" si="1"/>
        <v>0.7260753136361515</v>
      </c>
      <c r="I42" s="16">
        <f t="shared" si="0"/>
        <v>0.007563284517043245</v>
      </c>
      <c r="J42" s="8"/>
      <c r="K42" s="8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93"/>
    </row>
    <row r="43" spans="4:29" s="9" customFormat="1" ht="12" customHeight="1">
      <c r="D43" s="51">
        <v>1928</v>
      </c>
      <c r="E43" s="54">
        <v>97</v>
      </c>
      <c r="F43" s="58">
        <v>3.805523181569759</v>
      </c>
      <c r="G43" s="58">
        <v>3.0749655388839043</v>
      </c>
      <c r="H43" s="55">
        <f t="shared" si="1"/>
        <v>0.7305576426858549</v>
      </c>
      <c r="I43" s="16">
        <f t="shared" si="0"/>
        <v>0.0075315220895448955</v>
      </c>
      <c r="J43" s="8"/>
      <c r="K43" s="8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93"/>
    </row>
    <row r="44" spans="4:29" s="9" customFormat="1" ht="12" customHeight="1">
      <c r="D44" s="51">
        <v>1929</v>
      </c>
      <c r="E44" s="54">
        <v>103.8</v>
      </c>
      <c r="F44" s="55">
        <v>3.862</v>
      </c>
      <c r="G44" s="55">
        <v>3.127</v>
      </c>
      <c r="H44" s="55">
        <f t="shared" si="1"/>
        <v>0.7350000000000003</v>
      </c>
      <c r="I44" s="16">
        <f aca="true" t="shared" si="2" ref="I44:I74">H44/E44</f>
        <v>0.007080924855491333</v>
      </c>
      <c r="J44" s="8"/>
      <c r="K44" s="8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93"/>
    </row>
    <row r="45" spans="4:29" s="9" customFormat="1" ht="12" customHeight="1">
      <c r="D45" s="51">
        <v>1930</v>
      </c>
      <c r="E45" s="54">
        <v>91.1</v>
      </c>
      <c r="F45" s="55">
        <v>4.058</v>
      </c>
      <c r="G45" s="55">
        <v>3.32</v>
      </c>
      <c r="H45" s="55">
        <f t="shared" si="1"/>
        <v>0.738</v>
      </c>
      <c r="I45" s="16">
        <f t="shared" si="2"/>
        <v>0.008100987925356752</v>
      </c>
      <c r="J45" s="8"/>
      <c r="K45" s="8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93"/>
    </row>
    <row r="46" spans="4:29" s="9" customFormat="1" ht="12" customHeight="1">
      <c r="D46" s="51">
        <v>1931</v>
      </c>
      <c r="E46" s="54">
        <v>76.4</v>
      </c>
      <c r="F46" s="58">
        <v>3.2038146535581307</v>
      </c>
      <c r="G46" s="58">
        <v>3.700681520430128</v>
      </c>
      <c r="H46" s="55">
        <f t="shared" si="1"/>
        <v>-0.49686686687199755</v>
      </c>
      <c r="I46" s="16">
        <f t="shared" si="2"/>
        <v>-0.006503493021884784</v>
      </c>
      <c r="J46" s="8"/>
      <c r="K46" s="8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93"/>
    </row>
    <row r="47" spans="4:29" s="9" customFormat="1" ht="12" customHeight="1">
      <c r="D47" s="51">
        <v>1932</v>
      </c>
      <c r="E47" s="54">
        <v>58.6</v>
      </c>
      <c r="F47" s="58">
        <v>2.529430343606162</v>
      </c>
      <c r="G47" s="58">
        <v>4.125013167365375</v>
      </c>
      <c r="H47" s="55">
        <f t="shared" si="1"/>
        <v>-1.5955828237592131</v>
      </c>
      <c r="I47" s="16">
        <f t="shared" si="2"/>
        <v>-0.027228375832068483</v>
      </c>
      <c r="J47" s="8"/>
      <c r="K47" s="8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93"/>
    </row>
    <row r="48" spans="4:29" s="9" customFormat="1" ht="12" customHeight="1">
      <c r="D48" s="51">
        <v>1933</v>
      </c>
      <c r="E48" s="54">
        <v>56.2</v>
      </c>
      <c r="F48" s="55">
        <v>1.997</v>
      </c>
      <c r="G48" s="55">
        <v>4.598</v>
      </c>
      <c r="H48" s="55">
        <f t="shared" si="1"/>
        <v>-2.601</v>
      </c>
      <c r="I48" s="16">
        <f t="shared" si="2"/>
        <v>-0.046281138790035585</v>
      </c>
      <c r="J48" s="8"/>
      <c r="K48" s="8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93"/>
    </row>
    <row r="49" spans="4:29" s="9" customFormat="1" ht="12" customHeight="1">
      <c r="D49" s="51">
        <v>1934</v>
      </c>
      <c r="E49" s="54">
        <v>65.9</v>
      </c>
      <c r="F49" s="58">
        <v>2.6846178498996838</v>
      </c>
      <c r="G49" s="58">
        <v>5.429767582502956</v>
      </c>
      <c r="H49" s="55">
        <f t="shared" si="1"/>
        <v>-2.7451497326032723</v>
      </c>
      <c r="I49" s="16">
        <f t="shared" si="2"/>
        <v>-0.041656293362720365</v>
      </c>
      <c r="J49" s="8"/>
      <c r="K49" s="8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93"/>
    </row>
    <row r="50" spans="4:29" s="9" customFormat="1" ht="12" customHeight="1">
      <c r="D50" s="51">
        <v>1935</v>
      </c>
      <c r="E50" s="54">
        <v>73.1</v>
      </c>
      <c r="F50" s="55">
        <v>3.609</v>
      </c>
      <c r="G50" s="55">
        <v>6.412</v>
      </c>
      <c r="H50" s="55">
        <f t="shared" si="1"/>
        <v>-2.803</v>
      </c>
      <c r="I50" s="16">
        <f t="shared" si="2"/>
        <v>-0.03834473324213406</v>
      </c>
      <c r="J50" s="8"/>
      <c r="K50" s="8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93"/>
    </row>
    <row r="51" spans="4:29" s="9" customFormat="1" ht="12" customHeight="1">
      <c r="D51" s="51">
        <v>1936</v>
      </c>
      <c r="E51" s="54">
        <v>83.6</v>
      </c>
      <c r="F51" s="58">
        <v>4.0656617115868325</v>
      </c>
      <c r="G51" s="58">
        <v>6.931806976120599</v>
      </c>
      <c r="H51" s="55">
        <f t="shared" si="1"/>
        <v>-2.866145264533767</v>
      </c>
      <c r="I51" s="16">
        <f t="shared" si="2"/>
        <v>-0.03428403426475798</v>
      </c>
      <c r="J51" s="8"/>
      <c r="K51" s="8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93"/>
    </row>
    <row r="52" spans="4:29" s="9" customFormat="1" ht="12" customHeight="1">
      <c r="D52" s="51">
        <v>1937</v>
      </c>
      <c r="E52" s="54">
        <v>91.8</v>
      </c>
      <c r="F52" s="58">
        <v>4.580106720161589</v>
      </c>
      <c r="G52" s="58">
        <v>7.493753579880569</v>
      </c>
      <c r="H52" s="55">
        <f t="shared" si="1"/>
        <v>-2.9136468597189804</v>
      </c>
      <c r="I52" s="16">
        <f t="shared" si="2"/>
        <v>-0.0317390725459584</v>
      </c>
      <c r="J52" s="8"/>
      <c r="K52" s="8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93"/>
    </row>
    <row r="53" spans="4:29" s="9" customFormat="1" ht="12" customHeight="1">
      <c r="D53" s="51">
        <v>1938</v>
      </c>
      <c r="E53" s="54">
        <v>85.9</v>
      </c>
      <c r="F53" s="58">
        <v>5.159646585520233</v>
      </c>
      <c r="G53" s="58">
        <v>8.101255979779296</v>
      </c>
      <c r="H53" s="55">
        <f t="shared" si="1"/>
        <v>-2.9416093942590633</v>
      </c>
      <c r="I53" s="16">
        <f t="shared" si="2"/>
        <v>-0.03424457967705545</v>
      </c>
      <c r="J53" s="8"/>
      <c r="K53" s="8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93"/>
    </row>
    <row r="54" spans="4:29" s="9" customFormat="1" ht="12" customHeight="1">
      <c r="D54" s="51">
        <v>1939</v>
      </c>
      <c r="E54" s="54">
        <v>91.9</v>
      </c>
      <c r="F54" s="58">
        <v>5.812518029390231</v>
      </c>
      <c r="G54" s="58">
        <v>8.75800728571005</v>
      </c>
      <c r="H54" s="55">
        <f t="shared" si="1"/>
        <v>-2.945489256319819</v>
      </c>
      <c r="I54" s="16">
        <f t="shared" si="2"/>
        <v>-0.03205102564004155</v>
      </c>
      <c r="J54" s="8"/>
      <c r="K54" s="8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93"/>
    </row>
    <row r="55" spans="4:29" s="9" customFormat="1" ht="12" customHeight="1">
      <c r="D55" s="51">
        <v>1940</v>
      </c>
      <c r="E55" s="54">
        <v>101.2</v>
      </c>
      <c r="F55" s="55">
        <v>6.548</v>
      </c>
      <c r="G55" s="55">
        <v>9.468</v>
      </c>
      <c r="H55" s="55">
        <f t="shared" si="1"/>
        <v>-2.92</v>
      </c>
      <c r="I55" s="16">
        <f t="shared" si="2"/>
        <v>-0.028853754940711462</v>
      </c>
      <c r="J55" s="8"/>
      <c r="K55" s="8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93"/>
    </row>
    <row r="56" spans="4:29" s="9" customFormat="1" ht="12" customHeight="1">
      <c r="D56" s="51">
        <v>1941</v>
      </c>
      <c r="E56" s="54">
        <v>126.7</v>
      </c>
      <c r="F56" s="55">
        <v>8.712</v>
      </c>
      <c r="G56" s="55">
        <v>13.653</v>
      </c>
      <c r="H56" s="55">
        <f t="shared" si="1"/>
        <v>-4.941000000000001</v>
      </c>
      <c r="I56" s="16">
        <f t="shared" si="2"/>
        <v>-0.038997632202052095</v>
      </c>
      <c r="J56" s="8"/>
      <c r="K56" s="8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93"/>
    </row>
    <row r="57" spans="4:29" s="9" customFormat="1" ht="12" customHeight="1">
      <c r="D57" s="51">
        <v>1942</v>
      </c>
      <c r="E57" s="54">
        <v>161.6</v>
      </c>
      <c r="F57" s="55">
        <v>14.634</v>
      </c>
      <c r="G57" s="55">
        <v>35.137</v>
      </c>
      <c r="H57" s="55">
        <f t="shared" si="1"/>
        <v>-20.503</v>
      </c>
      <c r="I57" s="16">
        <f t="shared" si="2"/>
        <v>-0.12687500000000002</v>
      </c>
      <c r="J57" s="8"/>
      <c r="K57" s="8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93"/>
    </row>
    <row r="58" spans="4:29" s="9" customFormat="1" ht="12" customHeight="1">
      <c r="D58" s="51">
        <v>1943</v>
      </c>
      <c r="E58" s="54">
        <v>198.3</v>
      </c>
      <c r="F58" s="55">
        <v>24.001</v>
      </c>
      <c r="G58" s="55">
        <v>78.555</v>
      </c>
      <c r="H58" s="55">
        <f t="shared" si="1"/>
        <v>-54.554</v>
      </c>
      <c r="I58" s="16">
        <f t="shared" si="2"/>
        <v>-0.2751084215834594</v>
      </c>
      <c r="J58" s="8"/>
      <c r="K58" s="8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93"/>
    </row>
    <row r="59" spans="4:29" s="9" customFormat="1" ht="12" customHeight="1">
      <c r="D59" s="51">
        <v>1944</v>
      </c>
      <c r="E59" s="54">
        <v>219.7</v>
      </c>
      <c r="F59" s="55">
        <v>43.747</v>
      </c>
      <c r="G59" s="55">
        <v>91.304</v>
      </c>
      <c r="H59" s="55">
        <f t="shared" si="1"/>
        <v>-47.557</v>
      </c>
      <c r="I59" s="16">
        <f t="shared" si="2"/>
        <v>-0.21646335912608103</v>
      </c>
      <c r="J59" s="8"/>
      <c r="K59" s="8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93"/>
    </row>
    <row r="60" spans="4:29" s="9" customFormat="1" ht="12" customHeight="1">
      <c r="D60" s="51">
        <v>1945</v>
      </c>
      <c r="E60" s="54">
        <v>223.2</v>
      </c>
      <c r="F60" s="55">
        <v>45.159</v>
      </c>
      <c r="G60" s="55">
        <v>92.712</v>
      </c>
      <c r="H60" s="55">
        <f t="shared" si="1"/>
        <v>-47.553000000000004</v>
      </c>
      <c r="I60" s="16">
        <f t="shared" si="2"/>
        <v>-0.21305107526881722</v>
      </c>
      <c r="J60" s="8"/>
      <c r="K60" s="8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93"/>
    </row>
    <row r="61" spans="4:29" s="9" customFormat="1" ht="12" customHeight="1">
      <c r="D61" s="51">
        <v>1946</v>
      </c>
      <c r="E61" s="54">
        <v>222.6</v>
      </c>
      <c r="F61" s="55">
        <v>39.296</v>
      </c>
      <c r="G61" s="55">
        <v>55.232</v>
      </c>
      <c r="H61" s="55">
        <f t="shared" si="1"/>
        <v>-15.936</v>
      </c>
      <c r="I61" s="16">
        <f t="shared" si="2"/>
        <v>-0.07159029649595687</v>
      </c>
      <c r="J61" s="8"/>
      <c r="K61" s="8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93"/>
    </row>
    <row r="62" spans="4:29" s="9" customFormat="1" ht="12" customHeight="1">
      <c r="D62" s="51">
        <v>1947</v>
      </c>
      <c r="E62" s="54">
        <v>244.6</v>
      </c>
      <c r="F62" s="55">
        <v>38.514</v>
      </c>
      <c r="G62" s="55">
        <v>34.496</v>
      </c>
      <c r="H62" s="55">
        <f t="shared" si="1"/>
        <v>4.018000000000001</v>
      </c>
      <c r="I62" s="16">
        <f t="shared" si="2"/>
        <v>0.016426819296811123</v>
      </c>
      <c r="J62" s="8"/>
      <c r="K62" s="8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93"/>
    </row>
    <row r="63" spans="4:29" s="9" customFormat="1" ht="12" customHeight="1">
      <c r="D63" s="51">
        <v>1948</v>
      </c>
      <c r="E63" s="54">
        <v>269.7</v>
      </c>
      <c r="F63" s="55">
        <v>41.56</v>
      </c>
      <c r="G63" s="55">
        <v>29.764</v>
      </c>
      <c r="H63" s="55">
        <f t="shared" si="1"/>
        <v>11.796000000000003</v>
      </c>
      <c r="I63" s="16">
        <f t="shared" si="2"/>
        <v>0.04373748609566186</v>
      </c>
      <c r="J63" s="8"/>
      <c r="K63" s="8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93"/>
    </row>
    <row r="64" spans="4:29" s="9" customFormat="1" ht="12" customHeight="1">
      <c r="D64" s="51">
        <v>1949</v>
      </c>
      <c r="E64" s="54">
        <v>267.9</v>
      </c>
      <c r="F64" s="55">
        <v>39.415</v>
      </c>
      <c r="G64" s="55">
        <v>38.835</v>
      </c>
      <c r="H64" s="55">
        <f t="shared" si="1"/>
        <v>0.5799999999999983</v>
      </c>
      <c r="I64" s="16">
        <f t="shared" si="2"/>
        <v>0.0021649869354236594</v>
      </c>
      <c r="J64" s="8"/>
      <c r="K64" s="8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93"/>
    </row>
    <row r="65" spans="4:29" s="9" customFormat="1" ht="12" customHeight="1">
      <c r="D65" s="51">
        <v>1950</v>
      </c>
      <c r="E65" s="54">
        <v>294.6</v>
      </c>
      <c r="F65" s="55">
        <v>39.443</v>
      </c>
      <c r="G65" s="55">
        <v>42.562</v>
      </c>
      <c r="H65" s="55">
        <f t="shared" si="1"/>
        <v>-3.1189999999999998</v>
      </c>
      <c r="I65" s="16">
        <f t="shared" si="2"/>
        <v>-0.010587236931432448</v>
      </c>
      <c r="J65" s="8"/>
      <c r="K65" s="8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93"/>
    </row>
    <row r="66" spans="4:29" s="9" customFormat="1" ht="12" customHeight="1">
      <c r="D66" s="51">
        <v>1951</v>
      </c>
      <c r="E66" s="54">
        <v>339.7</v>
      </c>
      <c r="F66" s="55">
        <v>51.616</v>
      </c>
      <c r="G66" s="55">
        <v>45.514</v>
      </c>
      <c r="H66" s="55">
        <f t="shared" si="1"/>
        <v>6.101999999999997</v>
      </c>
      <c r="I66" s="16">
        <f t="shared" si="2"/>
        <v>0.017962908448631135</v>
      </c>
      <c r="J66" s="8"/>
      <c r="K66" s="8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93"/>
    </row>
    <row r="67" spans="4:29" s="9" customFormat="1" ht="12" customHeight="1">
      <c r="D67" s="51">
        <v>1952</v>
      </c>
      <c r="E67" s="54">
        <v>358.6</v>
      </c>
      <c r="F67" s="55">
        <v>66.167</v>
      </c>
      <c r="G67" s="55">
        <v>67.686</v>
      </c>
      <c r="H67" s="55">
        <f t="shared" si="1"/>
        <v>-1.5190000000000055</v>
      </c>
      <c r="I67" s="16">
        <f t="shared" si="2"/>
        <v>-0.004235917456776367</v>
      </c>
      <c r="J67" s="8"/>
      <c r="K67" s="8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93"/>
    </row>
    <row r="68" spans="4:29" s="9" customFormat="1" ht="12" customHeight="1">
      <c r="D68" s="51">
        <v>1953</v>
      </c>
      <c r="E68" s="54">
        <v>379.7</v>
      </c>
      <c r="F68" s="55">
        <v>69.608</v>
      </c>
      <c r="G68" s="55">
        <v>76.101</v>
      </c>
      <c r="H68" s="55">
        <f t="shared" si="1"/>
        <v>-6.492999999999995</v>
      </c>
      <c r="I68" s="16">
        <f t="shared" si="2"/>
        <v>-0.01710034237555964</v>
      </c>
      <c r="J68" s="8"/>
      <c r="K68" s="8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93"/>
    </row>
    <row r="69" spans="4:29" s="9" customFormat="1" ht="12" customHeight="1">
      <c r="D69" s="51">
        <v>1954</v>
      </c>
      <c r="E69" s="54">
        <v>381.3</v>
      </c>
      <c r="F69" s="55">
        <v>69.701</v>
      </c>
      <c r="G69" s="55">
        <v>70.855</v>
      </c>
      <c r="H69" s="55">
        <f t="shared" si="1"/>
        <v>-1.1540000000000106</v>
      </c>
      <c r="I69" s="16">
        <f t="shared" si="2"/>
        <v>-0.0030264883293994508</v>
      </c>
      <c r="J69" s="8"/>
      <c r="K69" s="8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93"/>
    </row>
    <row r="70" spans="4:29" s="9" customFormat="1" ht="12" customHeight="1">
      <c r="D70" s="51">
        <v>1955</v>
      </c>
      <c r="E70" s="54">
        <v>415.1</v>
      </c>
      <c r="F70" s="55">
        <v>65.451</v>
      </c>
      <c r="G70" s="55">
        <v>68.444</v>
      </c>
      <c r="H70" s="55">
        <f t="shared" si="1"/>
        <v>-2.993000000000009</v>
      </c>
      <c r="I70" s="16">
        <f t="shared" si="2"/>
        <v>-0.007210310768489542</v>
      </c>
      <c r="J70" s="8"/>
      <c r="K70" s="8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93"/>
    </row>
    <row r="71" spans="4:29" s="9" customFormat="1" ht="12" customHeight="1">
      <c r="D71" s="51">
        <v>1956</v>
      </c>
      <c r="E71" s="54">
        <v>438</v>
      </c>
      <c r="F71" s="55">
        <v>74.587</v>
      </c>
      <c r="G71" s="55">
        <v>70.64</v>
      </c>
      <c r="H71" s="55">
        <f t="shared" si="1"/>
        <v>3.9470000000000027</v>
      </c>
      <c r="I71" s="16">
        <f t="shared" si="2"/>
        <v>0.009011415525114162</v>
      </c>
      <c r="J71" s="8"/>
      <c r="K71" s="8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93"/>
    </row>
    <row r="72" spans="4:29" s="9" customFormat="1" ht="12" customHeight="1">
      <c r="D72" s="51">
        <v>1957</v>
      </c>
      <c r="E72" s="54">
        <v>461</v>
      </c>
      <c r="F72" s="55">
        <v>79.99</v>
      </c>
      <c r="G72" s="55">
        <v>76.578</v>
      </c>
      <c r="H72" s="55">
        <f t="shared" si="1"/>
        <v>3.411999999999992</v>
      </c>
      <c r="I72" s="16">
        <f t="shared" si="2"/>
        <v>0.00740130151843816</v>
      </c>
      <c r="J72" s="8"/>
      <c r="K72" s="8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93"/>
    </row>
    <row r="73" spans="4:29" s="9" customFormat="1" ht="12" customHeight="1">
      <c r="D73" s="51">
        <v>1958</v>
      </c>
      <c r="E73" s="54">
        <v>467.3</v>
      </c>
      <c r="F73" s="55">
        <v>79.636</v>
      </c>
      <c r="G73" s="55">
        <v>82.405</v>
      </c>
      <c r="H73" s="55">
        <f t="shared" si="1"/>
        <v>-2.7690000000000055</v>
      </c>
      <c r="I73" s="16">
        <f t="shared" si="2"/>
        <v>-0.005925529638347968</v>
      </c>
      <c r="J73" s="8"/>
      <c r="K73" s="8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93"/>
    </row>
    <row r="74" spans="4:29" s="9" customFormat="1" ht="12" customHeight="1">
      <c r="D74" s="51">
        <v>1959</v>
      </c>
      <c r="E74" s="54">
        <v>507.2</v>
      </c>
      <c r="F74" s="55">
        <v>79.249</v>
      </c>
      <c r="G74" s="55">
        <v>92.098</v>
      </c>
      <c r="H74" s="55">
        <f t="shared" si="1"/>
        <v>-12.849000000000004</v>
      </c>
      <c r="I74" s="16">
        <f t="shared" si="2"/>
        <v>-0.02533320189274449</v>
      </c>
      <c r="J74" s="8"/>
      <c r="K74" s="8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93"/>
    </row>
    <row r="75" spans="4:28" s="5" customFormat="1" ht="12" customHeight="1">
      <c r="D75" s="50">
        <v>1960</v>
      </c>
      <c r="E75" s="59">
        <v>519</v>
      </c>
      <c r="F75" s="56">
        <v>92.492</v>
      </c>
      <c r="G75" s="56">
        <v>92.191</v>
      </c>
      <c r="H75" s="55">
        <f t="shared" si="1"/>
        <v>0.30100000000000193</v>
      </c>
      <c r="I75" s="16">
        <f aca="true" t="shared" si="3" ref="I75:I122">H75/E75</f>
        <v>0.0005799614643545316</v>
      </c>
      <c r="J75" s="10"/>
      <c r="K75" s="10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</row>
    <row r="76" spans="4:28" s="5" customFormat="1" ht="12">
      <c r="D76" s="27">
        <v>1961</v>
      </c>
      <c r="E76" s="60">
        <v>530</v>
      </c>
      <c r="F76" s="57">
        <v>94.388</v>
      </c>
      <c r="G76" s="57">
        <v>97.723</v>
      </c>
      <c r="H76" s="55">
        <f t="shared" si="1"/>
        <v>-3.3349999999999937</v>
      </c>
      <c r="I76" s="140">
        <f t="shared" si="3"/>
        <v>-0.006292452830188667</v>
      </c>
      <c r="J76" s="10"/>
      <c r="K76" s="10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</row>
    <row r="77" spans="4:28" s="5" customFormat="1" ht="12">
      <c r="D77" s="27">
        <v>1962</v>
      </c>
      <c r="E77" s="60">
        <v>568</v>
      </c>
      <c r="F77" s="57">
        <v>99.676</v>
      </c>
      <c r="G77" s="57">
        <v>106.821</v>
      </c>
      <c r="H77" s="55">
        <f t="shared" si="1"/>
        <v>-7.144999999999996</v>
      </c>
      <c r="I77" s="16">
        <f t="shared" si="3"/>
        <v>-0.012579225352112668</v>
      </c>
      <c r="J77" s="10"/>
      <c r="K77" s="10"/>
      <c r="Q77" s="77">
        <v>1960</v>
      </c>
      <c r="R77" s="78">
        <v>0.0005799614643545316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</row>
    <row r="78" spans="4:28" s="5" customFormat="1" ht="12">
      <c r="D78" s="27">
        <v>1963</v>
      </c>
      <c r="E78" s="60">
        <v>599</v>
      </c>
      <c r="F78" s="57">
        <v>106.56</v>
      </c>
      <c r="G78" s="57">
        <v>111.316</v>
      </c>
      <c r="H78" s="55">
        <f t="shared" si="1"/>
        <v>-4.756</v>
      </c>
      <c r="I78" s="16">
        <f t="shared" si="3"/>
        <v>-0.007939899833055092</v>
      </c>
      <c r="J78" s="10"/>
      <c r="K78" s="10"/>
      <c r="Q78" s="77">
        <v>1961</v>
      </c>
      <c r="R78" s="78">
        <v>-0.006292452830188667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</row>
    <row r="79" spans="4:28" s="5" customFormat="1" ht="12">
      <c r="D79" s="27">
        <v>1964</v>
      </c>
      <c r="E79" s="60">
        <v>641</v>
      </c>
      <c r="F79" s="57">
        <v>112.613</v>
      </c>
      <c r="G79" s="57">
        <v>118.528</v>
      </c>
      <c r="H79" s="55">
        <f t="shared" si="1"/>
        <v>-5.915000000000006</v>
      </c>
      <c r="I79" s="16">
        <f t="shared" si="3"/>
        <v>-0.00922776911076444</v>
      </c>
      <c r="J79" s="10"/>
      <c r="K79" s="10"/>
      <c r="Q79" s="77">
        <v>1962</v>
      </c>
      <c r="R79" s="78">
        <v>-0.012579225352112668</v>
      </c>
      <c r="S79" s="43"/>
      <c r="T79" s="43"/>
      <c r="U79" s="43"/>
      <c r="V79" s="43"/>
      <c r="W79" s="43"/>
      <c r="X79" s="43"/>
      <c r="Y79" s="43"/>
      <c r="Z79" s="43"/>
      <c r="AA79" s="43"/>
      <c r="AB79" s="43"/>
    </row>
    <row r="80" spans="4:28" s="5" customFormat="1" ht="12">
      <c r="D80" s="27">
        <v>1965</v>
      </c>
      <c r="E80" s="60">
        <v>687</v>
      </c>
      <c r="F80" s="57">
        <v>116.817</v>
      </c>
      <c r="G80" s="57">
        <v>118.228</v>
      </c>
      <c r="H80" s="55">
        <f aca="true" t="shared" si="4" ref="H80:H122">F80-G80</f>
        <v>-1.4110000000000014</v>
      </c>
      <c r="I80" s="16">
        <f t="shared" si="3"/>
        <v>-0.0020538573508005844</v>
      </c>
      <c r="J80" s="10"/>
      <c r="K80" s="10"/>
      <c r="Q80" s="77">
        <v>1963</v>
      </c>
      <c r="R80" s="78">
        <v>-0.007939899833055092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</row>
    <row r="81" spans="4:28" s="5" customFormat="1" ht="12">
      <c r="D81" s="27">
        <v>1966</v>
      </c>
      <c r="E81" s="60">
        <v>756</v>
      </c>
      <c r="F81" s="57">
        <v>130.835</v>
      </c>
      <c r="G81" s="57">
        <v>134.532</v>
      </c>
      <c r="H81" s="55">
        <f t="shared" si="4"/>
        <v>-3.6970000000000027</v>
      </c>
      <c r="I81" s="16">
        <f t="shared" si="3"/>
        <v>-0.0048902116402116435</v>
      </c>
      <c r="J81" s="10"/>
      <c r="K81" s="10"/>
      <c r="Q81" s="77">
        <v>1964</v>
      </c>
      <c r="R81" s="78">
        <v>-0.00922776911076444</v>
      </c>
      <c r="S81" s="43"/>
      <c r="T81" s="43"/>
      <c r="U81" s="43"/>
      <c r="V81" s="43"/>
      <c r="W81" s="43"/>
      <c r="X81" s="43"/>
      <c r="Y81" s="43"/>
      <c r="Z81" s="43"/>
      <c r="AA81" s="43"/>
      <c r="AB81" s="43"/>
    </row>
    <row r="82" spans="4:28" s="5" customFormat="1" ht="12">
      <c r="D82" s="27">
        <v>1967</v>
      </c>
      <c r="E82" s="60">
        <v>810</v>
      </c>
      <c r="F82" s="57">
        <v>148.822</v>
      </c>
      <c r="G82" s="57">
        <v>157.464</v>
      </c>
      <c r="H82" s="55">
        <f t="shared" si="4"/>
        <v>-8.641999999999996</v>
      </c>
      <c r="I82" s="16">
        <f t="shared" si="3"/>
        <v>-0.01066913580246913</v>
      </c>
      <c r="J82" s="10"/>
      <c r="K82" s="10"/>
      <c r="Q82" s="77">
        <v>1965</v>
      </c>
      <c r="R82" s="78">
        <v>-0.0020538573508005844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</row>
    <row r="83" spans="4:28" s="5" customFormat="1" ht="12">
      <c r="D83" s="27">
        <v>1968</v>
      </c>
      <c r="E83" s="60">
        <v>870</v>
      </c>
      <c r="F83" s="57">
        <v>152.973</v>
      </c>
      <c r="G83" s="57">
        <v>178.134</v>
      </c>
      <c r="H83" s="55">
        <f t="shared" si="4"/>
        <v>-25.160999999999973</v>
      </c>
      <c r="I83" s="16">
        <f t="shared" si="3"/>
        <v>-0.02892068965517238</v>
      </c>
      <c r="J83" s="10"/>
      <c r="K83" s="10"/>
      <c r="Q83" s="77">
        <v>1966</v>
      </c>
      <c r="R83" s="78">
        <v>-0.0048902116402116435</v>
      </c>
      <c r="S83" s="43"/>
      <c r="T83" s="43"/>
      <c r="U83" s="43"/>
      <c r="V83" s="43"/>
      <c r="W83" s="43"/>
      <c r="X83" s="43"/>
      <c r="Y83" s="43"/>
      <c r="Z83" s="43"/>
      <c r="AA83" s="43"/>
      <c r="AB83" s="43"/>
    </row>
    <row r="84" spans="4:28" s="5" customFormat="1" ht="12">
      <c r="D84" s="27">
        <v>1969</v>
      </c>
      <c r="E84" s="60">
        <v>948</v>
      </c>
      <c r="F84" s="57">
        <v>186.882</v>
      </c>
      <c r="G84" s="57">
        <v>183.64</v>
      </c>
      <c r="H84" s="55">
        <f t="shared" si="4"/>
        <v>3.2420000000000186</v>
      </c>
      <c r="I84" s="16">
        <f t="shared" si="3"/>
        <v>0.003419831223628712</v>
      </c>
      <c r="J84" s="10"/>
      <c r="K84" s="10"/>
      <c r="Q84" s="77">
        <v>1967</v>
      </c>
      <c r="R84" s="78">
        <v>-0.01066913580246913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</row>
    <row r="85" spans="4:28" s="5" customFormat="1" ht="12">
      <c r="D85" s="27">
        <v>1970</v>
      </c>
      <c r="E85" s="60">
        <v>1010</v>
      </c>
      <c r="F85" s="57">
        <v>192.807</v>
      </c>
      <c r="G85" s="57">
        <v>195.649</v>
      </c>
      <c r="H85" s="55">
        <f t="shared" si="4"/>
        <v>-2.842000000000013</v>
      </c>
      <c r="I85" s="16">
        <f t="shared" si="3"/>
        <v>-0.0028138613861386267</v>
      </c>
      <c r="J85" s="10"/>
      <c r="K85" s="10"/>
      <c r="Q85" s="77">
        <v>1968</v>
      </c>
      <c r="R85" s="78">
        <v>-0.02892068965517238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</row>
    <row r="86" spans="4:28" s="5" customFormat="1" ht="12">
      <c r="D86" s="27">
        <v>1971</v>
      </c>
      <c r="E86" s="60">
        <v>1078</v>
      </c>
      <c r="F86" s="57">
        <v>187.139</v>
      </c>
      <c r="G86" s="57">
        <v>210.172</v>
      </c>
      <c r="H86" s="55">
        <f t="shared" si="4"/>
        <v>-23.032999999999987</v>
      </c>
      <c r="I86" s="16">
        <f t="shared" si="3"/>
        <v>-0.02136641929499071</v>
      </c>
      <c r="J86" s="10"/>
      <c r="K86" s="10"/>
      <c r="Q86" s="77">
        <v>1969</v>
      </c>
      <c r="R86" s="78">
        <v>0.003419831223628712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</row>
    <row r="87" spans="4:28" s="5" customFormat="1" ht="12">
      <c r="D87" s="27">
        <v>1972</v>
      </c>
      <c r="E87" s="60">
        <v>1175</v>
      </c>
      <c r="F87" s="57">
        <v>207.309</v>
      </c>
      <c r="G87" s="57">
        <v>230.681</v>
      </c>
      <c r="H87" s="55">
        <f t="shared" si="4"/>
        <v>-23.372000000000014</v>
      </c>
      <c r="I87" s="16">
        <f t="shared" si="3"/>
        <v>-0.019891063829787246</v>
      </c>
      <c r="J87" s="10"/>
      <c r="K87" s="10"/>
      <c r="Q87" s="77">
        <v>1970</v>
      </c>
      <c r="R87" s="78">
        <v>-0.0028138613861386267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</row>
    <row r="88" spans="4:28" s="5" customFormat="1" ht="12">
      <c r="D88" s="27">
        <v>1973</v>
      </c>
      <c r="E88" s="60">
        <v>1310</v>
      </c>
      <c r="F88" s="57">
        <v>230.799</v>
      </c>
      <c r="G88" s="57">
        <v>245.707</v>
      </c>
      <c r="H88" s="55">
        <f t="shared" si="4"/>
        <v>-14.907999999999987</v>
      </c>
      <c r="I88" s="16">
        <f t="shared" si="3"/>
        <v>-0.011380152671755715</v>
      </c>
      <c r="J88" s="10"/>
      <c r="K88" s="10"/>
      <c r="Q88" s="77">
        <v>1971</v>
      </c>
      <c r="R88" s="78">
        <v>-0.02136641929499071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</row>
    <row r="89" spans="4:28" s="5" customFormat="1" ht="12">
      <c r="D89" s="27">
        <v>1974</v>
      </c>
      <c r="E89" s="60">
        <v>1438</v>
      </c>
      <c r="F89" s="57">
        <v>263.224</v>
      </c>
      <c r="G89" s="57">
        <v>269.359</v>
      </c>
      <c r="H89" s="55">
        <f t="shared" si="4"/>
        <v>-6.134999999999991</v>
      </c>
      <c r="I89" s="16">
        <f t="shared" si="3"/>
        <v>-0.004266342141863693</v>
      </c>
      <c r="J89" s="10"/>
      <c r="K89" s="10"/>
      <c r="Q89" s="77">
        <v>1972</v>
      </c>
      <c r="R89" s="78">
        <v>-0.019891063829787246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</row>
    <row r="90" spans="4:28" s="5" customFormat="1" ht="12">
      <c r="D90" s="27">
        <v>1975</v>
      </c>
      <c r="E90" s="60">
        <v>1554</v>
      </c>
      <c r="F90" s="57">
        <v>279.09</v>
      </c>
      <c r="G90" s="57">
        <v>332.332</v>
      </c>
      <c r="H90" s="55">
        <f t="shared" si="4"/>
        <v>-53.24200000000002</v>
      </c>
      <c r="I90" s="16">
        <f t="shared" si="3"/>
        <v>-0.03426126126126127</v>
      </c>
      <c r="J90" s="10"/>
      <c r="K90" s="10"/>
      <c r="Q90" s="77">
        <v>1973</v>
      </c>
      <c r="R90" s="78">
        <v>-0.011380152671755715</v>
      </c>
      <c r="S90" s="43"/>
      <c r="T90" s="43"/>
      <c r="U90" s="43"/>
      <c r="V90" s="43"/>
      <c r="W90" s="43"/>
      <c r="X90" s="43"/>
      <c r="Y90" s="43"/>
      <c r="Z90" s="43"/>
      <c r="AA90" s="43"/>
      <c r="AB90" s="43"/>
    </row>
    <row r="91" spans="4:28" s="5" customFormat="1" ht="12">
      <c r="D91" s="27">
        <v>1976</v>
      </c>
      <c r="E91" s="60">
        <v>1733</v>
      </c>
      <c r="F91" s="57">
        <v>298.06</v>
      </c>
      <c r="G91" s="57">
        <v>371.792</v>
      </c>
      <c r="H91" s="55">
        <f t="shared" si="4"/>
        <v>-73.73199999999997</v>
      </c>
      <c r="I91" s="16">
        <f t="shared" si="3"/>
        <v>-0.04254587420657817</v>
      </c>
      <c r="J91" s="10"/>
      <c r="K91" s="10"/>
      <c r="Q91" s="77">
        <v>1974</v>
      </c>
      <c r="R91" s="78">
        <v>-0.004266342141863693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</row>
    <row r="92" spans="4:28" s="5" customFormat="1" ht="12">
      <c r="D92" s="27">
        <v>1977</v>
      </c>
      <c r="E92" s="60">
        <v>1972</v>
      </c>
      <c r="F92" s="57">
        <v>355.559</v>
      </c>
      <c r="G92" s="57">
        <v>409.218</v>
      </c>
      <c r="H92" s="55">
        <f t="shared" si="4"/>
        <v>-53.65899999999999</v>
      </c>
      <c r="I92" s="16">
        <f t="shared" si="3"/>
        <v>-0.0272104462474645</v>
      </c>
      <c r="J92" s="10"/>
      <c r="K92" s="10"/>
      <c r="Q92" s="77">
        <v>1975</v>
      </c>
      <c r="R92" s="78">
        <v>-0.03426126126126127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</row>
    <row r="93" spans="4:28" s="5" customFormat="1" ht="12">
      <c r="D93" s="27">
        <v>1978</v>
      </c>
      <c r="E93" s="60">
        <v>2214</v>
      </c>
      <c r="F93" s="57">
        <v>399.561</v>
      </c>
      <c r="G93" s="57">
        <v>458.746</v>
      </c>
      <c r="H93" s="55">
        <f t="shared" si="4"/>
        <v>-59.185</v>
      </c>
      <c r="I93" s="16">
        <f t="shared" si="3"/>
        <v>-0.026732158988256552</v>
      </c>
      <c r="J93" s="10"/>
      <c r="K93" s="10"/>
      <c r="Q93" s="77">
        <v>1976</v>
      </c>
      <c r="R93" s="78">
        <v>-0.04254587420657817</v>
      </c>
      <c r="S93" s="43"/>
      <c r="T93" s="43"/>
      <c r="U93" s="43"/>
      <c r="V93" s="43"/>
      <c r="W93" s="43"/>
      <c r="X93" s="43"/>
      <c r="Y93" s="43"/>
      <c r="Z93" s="43"/>
      <c r="AA93" s="43"/>
      <c r="AB93" s="43"/>
    </row>
    <row r="94" spans="4:28" s="5" customFormat="1" ht="12">
      <c r="D94" s="27">
        <v>1979</v>
      </c>
      <c r="E94" s="60">
        <v>2498</v>
      </c>
      <c r="F94" s="57">
        <v>463.302</v>
      </c>
      <c r="G94" s="57">
        <v>504.032</v>
      </c>
      <c r="H94" s="55">
        <f t="shared" si="4"/>
        <v>-40.72999999999996</v>
      </c>
      <c r="I94" s="16">
        <f t="shared" si="3"/>
        <v>-0.01630504403522817</v>
      </c>
      <c r="J94" s="10"/>
      <c r="K94" s="10"/>
      <c r="Q94" s="77">
        <v>1977</v>
      </c>
      <c r="R94" s="78">
        <v>-0.0272104462474645</v>
      </c>
      <c r="S94" s="43"/>
      <c r="T94" s="43"/>
      <c r="U94" s="43"/>
      <c r="V94" s="43"/>
      <c r="W94" s="43"/>
      <c r="X94" s="43"/>
      <c r="Y94" s="43"/>
      <c r="Z94" s="43"/>
      <c r="AA94" s="43"/>
      <c r="AB94" s="43"/>
    </row>
    <row r="95" spans="4:28" s="5" customFormat="1" ht="12">
      <c r="D95" s="27">
        <v>1980</v>
      </c>
      <c r="E95" s="60">
        <v>2719</v>
      </c>
      <c r="F95" s="57">
        <v>517.112</v>
      </c>
      <c r="G95" s="57">
        <v>590.947</v>
      </c>
      <c r="H95" s="55">
        <f t="shared" si="4"/>
        <v>-73.83500000000004</v>
      </c>
      <c r="I95" s="16">
        <f t="shared" si="3"/>
        <v>-0.02715520411916147</v>
      </c>
      <c r="J95" s="10"/>
      <c r="K95" s="10"/>
      <c r="Q95" s="77">
        <v>1978</v>
      </c>
      <c r="R95" s="78">
        <v>-0.026732158988256552</v>
      </c>
      <c r="S95" s="43"/>
      <c r="T95" s="43"/>
      <c r="U95" s="43"/>
      <c r="V95" s="43"/>
      <c r="W95" s="43"/>
      <c r="X95" s="43"/>
      <c r="Y95" s="43"/>
      <c r="Z95" s="43"/>
      <c r="AA95" s="43"/>
      <c r="AB95" s="43"/>
    </row>
    <row r="96" spans="4:28" s="5" customFormat="1" ht="12">
      <c r="D96" s="27">
        <v>1981</v>
      </c>
      <c r="E96" s="60">
        <v>3048</v>
      </c>
      <c r="F96" s="57">
        <v>599.272</v>
      </c>
      <c r="G96" s="57">
        <v>679.249</v>
      </c>
      <c r="H96" s="55">
        <f t="shared" si="4"/>
        <v>-79.97699999999998</v>
      </c>
      <c r="I96" s="16">
        <f t="shared" si="3"/>
        <v>-0.026239173228346447</v>
      </c>
      <c r="J96" s="10"/>
      <c r="K96" s="10"/>
      <c r="Q96" s="77">
        <v>1979</v>
      </c>
      <c r="R96" s="78">
        <v>-0.01630504403522817</v>
      </c>
      <c r="S96" s="43"/>
      <c r="T96" s="43"/>
      <c r="U96" s="43"/>
      <c r="V96" s="43"/>
      <c r="W96" s="43"/>
      <c r="X96" s="43"/>
      <c r="Y96" s="43"/>
      <c r="Z96" s="43"/>
      <c r="AA96" s="43"/>
      <c r="AB96" s="43"/>
    </row>
    <row r="97" spans="4:28" s="5" customFormat="1" ht="12">
      <c r="D97" s="27">
        <v>1982</v>
      </c>
      <c r="E97" s="60">
        <v>3214</v>
      </c>
      <c r="F97" s="57">
        <v>617.766</v>
      </c>
      <c r="G97" s="57">
        <v>745.755</v>
      </c>
      <c r="H97" s="55">
        <f t="shared" si="4"/>
        <v>-127.98900000000003</v>
      </c>
      <c r="I97" s="16">
        <f t="shared" si="3"/>
        <v>-0.039822339763534546</v>
      </c>
      <c r="J97" s="10"/>
      <c r="K97" s="10"/>
      <c r="Q97" s="77">
        <v>1980</v>
      </c>
      <c r="R97" s="78">
        <v>-0.02715520411916147</v>
      </c>
      <c r="S97" s="43"/>
      <c r="T97" s="43"/>
      <c r="U97" s="43"/>
      <c r="V97" s="43"/>
      <c r="W97" s="43"/>
      <c r="X97" s="43"/>
      <c r="Y97" s="43"/>
      <c r="Z97" s="43"/>
      <c r="AA97" s="43"/>
      <c r="AB97" s="43"/>
    </row>
    <row r="98" spans="4:28" s="5" customFormat="1" ht="12">
      <c r="D98" s="27">
        <v>1983</v>
      </c>
      <c r="E98" s="60">
        <v>3422</v>
      </c>
      <c r="F98" s="57">
        <v>600.562</v>
      </c>
      <c r="G98" s="57">
        <v>808.38</v>
      </c>
      <c r="H98" s="55">
        <f t="shared" si="4"/>
        <v>-207.81799999999998</v>
      </c>
      <c r="I98" s="16">
        <f t="shared" si="3"/>
        <v>-0.06072998246639392</v>
      </c>
      <c r="J98" s="10"/>
      <c r="K98" s="10"/>
      <c r="Q98" s="77">
        <v>1981</v>
      </c>
      <c r="R98" s="78">
        <v>-0.026239173228346447</v>
      </c>
      <c r="S98" s="43"/>
      <c r="T98" s="43"/>
      <c r="U98" s="43"/>
      <c r="V98" s="43"/>
      <c r="W98" s="43"/>
      <c r="X98" s="43"/>
      <c r="Y98" s="43"/>
      <c r="Z98" s="43"/>
      <c r="AA98" s="43"/>
      <c r="AB98" s="43"/>
    </row>
    <row r="99" spans="4:28" s="5" customFormat="1" ht="12">
      <c r="D99" s="27">
        <v>1984</v>
      </c>
      <c r="E99" s="60">
        <v>3820</v>
      </c>
      <c r="F99" s="57">
        <v>666.499</v>
      </c>
      <c r="G99" s="57">
        <v>851.888</v>
      </c>
      <c r="H99" s="55">
        <f t="shared" si="4"/>
        <v>-185.389</v>
      </c>
      <c r="I99" s="16">
        <f t="shared" si="3"/>
        <v>-0.048531151832460734</v>
      </c>
      <c r="J99" s="10"/>
      <c r="K99" s="10"/>
      <c r="Q99" s="77">
        <v>1982</v>
      </c>
      <c r="R99" s="78">
        <v>-0.039822339763534546</v>
      </c>
      <c r="S99" s="43"/>
      <c r="T99" s="43"/>
      <c r="U99" s="43"/>
      <c r="V99" s="43"/>
      <c r="W99" s="43"/>
      <c r="X99" s="43"/>
      <c r="Y99" s="43"/>
      <c r="Z99" s="43"/>
      <c r="AA99" s="43"/>
      <c r="AB99" s="43"/>
    </row>
    <row r="100" spans="4:28" s="5" customFormat="1" ht="12">
      <c r="D100" s="27">
        <v>1985</v>
      </c>
      <c r="E100" s="60">
        <v>4108</v>
      </c>
      <c r="F100" s="57">
        <v>734.165</v>
      </c>
      <c r="G100" s="57">
        <v>946.499</v>
      </c>
      <c r="H100" s="55">
        <f t="shared" si="4"/>
        <v>-212.33400000000006</v>
      </c>
      <c r="I100" s="16">
        <f t="shared" si="3"/>
        <v>-0.051687925998052595</v>
      </c>
      <c r="J100" s="10"/>
      <c r="K100" s="10"/>
      <c r="Q100" s="77">
        <v>1983</v>
      </c>
      <c r="R100" s="78">
        <v>-0.06072998246639392</v>
      </c>
      <c r="S100" s="43"/>
      <c r="T100" s="43"/>
      <c r="U100" s="43"/>
      <c r="V100" s="43"/>
      <c r="W100" s="43"/>
      <c r="X100" s="43"/>
      <c r="Y100" s="43"/>
      <c r="Z100" s="43"/>
      <c r="AA100" s="43"/>
      <c r="AB100" s="43"/>
    </row>
    <row r="101" spans="4:28" s="5" customFormat="1" ht="12">
      <c r="D101" s="27">
        <v>1986</v>
      </c>
      <c r="E101" s="60">
        <v>4368</v>
      </c>
      <c r="F101" s="57">
        <v>769.26</v>
      </c>
      <c r="G101" s="57">
        <v>990.505</v>
      </c>
      <c r="H101" s="55">
        <f t="shared" si="4"/>
        <v>-221.245</v>
      </c>
      <c r="I101" s="16">
        <f t="shared" si="3"/>
        <v>-0.050651327838827837</v>
      </c>
      <c r="J101" s="10"/>
      <c r="K101" s="10"/>
      <c r="Q101" s="77">
        <v>1984</v>
      </c>
      <c r="R101" s="78">
        <v>-0.048531151832460734</v>
      </c>
      <c r="S101" s="43"/>
      <c r="T101" s="43"/>
      <c r="U101" s="43"/>
      <c r="V101" s="43"/>
      <c r="W101" s="43"/>
      <c r="X101" s="43"/>
      <c r="Y101" s="43"/>
      <c r="Z101" s="43"/>
      <c r="AA101" s="43"/>
      <c r="AB101" s="43"/>
    </row>
    <row r="102" spans="4:28" s="5" customFormat="1" ht="12">
      <c r="D102" s="27">
        <v>1987</v>
      </c>
      <c r="E102" s="60">
        <v>4609</v>
      </c>
      <c r="F102" s="57">
        <v>854.396</v>
      </c>
      <c r="G102" s="57">
        <v>1004.164</v>
      </c>
      <c r="H102" s="55">
        <f t="shared" si="4"/>
        <v>-149.76800000000003</v>
      </c>
      <c r="I102" s="16">
        <f t="shared" si="3"/>
        <v>-0.03249468431330007</v>
      </c>
      <c r="J102" s="10"/>
      <c r="K102" s="10"/>
      <c r="Q102" s="77">
        <v>1985</v>
      </c>
      <c r="R102" s="78">
        <v>-0.051687925998052595</v>
      </c>
      <c r="S102" s="43"/>
      <c r="T102" s="43"/>
      <c r="U102" s="43"/>
      <c r="V102" s="43"/>
      <c r="W102" s="43"/>
      <c r="X102" s="43"/>
      <c r="Y102" s="43"/>
      <c r="Z102" s="43"/>
      <c r="AA102" s="43"/>
      <c r="AB102" s="43"/>
    </row>
    <row r="103" spans="4:28" s="5" customFormat="1" ht="12">
      <c r="D103" s="27">
        <v>1988</v>
      </c>
      <c r="E103" s="60">
        <v>4957</v>
      </c>
      <c r="F103" s="57">
        <v>909.303</v>
      </c>
      <c r="G103" s="57">
        <v>1064.489</v>
      </c>
      <c r="H103" s="55">
        <f t="shared" si="4"/>
        <v>-155.18600000000004</v>
      </c>
      <c r="I103" s="16">
        <f t="shared" si="3"/>
        <v>-0.03130643534395804</v>
      </c>
      <c r="J103" s="10"/>
      <c r="K103" s="10"/>
      <c r="Q103" s="77">
        <v>1986</v>
      </c>
      <c r="R103" s="78">
        <v>-0.050651327838827837</v>
      </c>
      <c r="S103" s="43"/>
      <c r="T103" s="43"/>
      <c r="U103" s="43"/>
      <c r="V103" s="43"/>
      <c r="W103" s="43"/>
      <c r="X103" s="43"/>
      <c r="Y103" s="43"/>
      <c r="Z103" s="43"/>
      <c r="AA103" s="43"/>
      <c r="AB103" s="43"/>
    </row>
    <row r="104" spans="4:28" s="5" customFormat="1" ht="12">
      <c r="D104" s="27">
        <v>1989</v>
      </c>
      <c r="E104" s="60">
        <v>5355</v>
      </c>
      <c r="F104" s="57">
        <v>991.19</v>
      </c>
      <c r="G104" s="57">
        <v>1143.671</v>
      </c>
      <c r="H104" s="55">
        <f t="shared" si="4"/>
        <v>-152.481</v>
      </c>
      <c r="I104" s="16">
        <f t="shared" si="3"/>
        <v>-0.028474509803921567</v>
      </c>
      <c r="J104" s="10"/>
      <c r="K104" s="10"/>
      <c r="Q104" s="77">
        <v>1987</v>
      </c>
      <c r="R104" s="78">
        <v>-0.03249468431330007</v>
      </c>
      <c r="S104" s="43"/>
      <c r="T104" s="43"/>
      <c r="U104" s="43"/>
      <c r="V104" s="43"/>
      <c r="W104" s="43"/>
      <c r="X104" s="43"/>
      <c r="Y104" s="43"/>
      <c r="Z104" s="43"/>
      <c r="AA104" s="43"/>
      <c r="AB104" s="43"/>
    </row>
    <row r="105" spans="4:28" s="5" customFormat="1" ht="12">
      <c r="D105" s="27">
        <v>1990</v>
      </c>
      <c r="E105" s="60">
        <v>5683</v>
      </c>
      <c r="F105" s="57">
        <v>1031.969</v>
      </c>
      <c r="G105" s="57">
        <v>1253.163</v>
      </c>
      <c r="H105" s="55">
        <f t="shared" si="4"/>
        <v>-221.19399999999996</v>
      </c>
      <c r="I105" s="16">
        <f t="shared" si="3"/>
        <v>-0.03892204821397149</v>
      </c>
      <c r="J105" s="10"/>
      <c r="K105" s="10"/>
      <c r="Q105" s="77">
        <v>1988</v>
      </c>
      <c r="R105" s="78">
        <v>-0.03130643534395804</v>
      </c>
      <c r="S105" s="43"/>
      <c r="T105" s="43"/>
      <c r="U105" s="43"/>
      <c r="V105" s="43"/>
      <c r="W105" s="43"/>
      <c r="X105" s="43"/>
      <c r="Y105" s="43"/>
      <c r="Z105" s="43"/>
      <c r="AA105" s="43"/>
      <c r="AB105" s="43"/>
    </row>
    <row r="106" spans="4:28" s="5" customFormat="1" ht="12">
      <c r="D106" s="27">
        <v>1991</v>
      </c>
      <c r="E106" s="60">
        <v>5861</v>
      </c>
      <c r="F106" s="57">
        <v>1055.041</v>
      </c>
      <c r="G106" s="57">
        <v>1324.4</v>
      </c>
      <c r="H106" s="55">
        <f t="shared" si="4"/>
        <v>-269.35900000000015</v>
      </c>
      <c r="I106" s="16">
        <f t="shared" si="3"/>
        <v>-0.045957857020986204</v>
      </c>
      <c r="J106" s="10"/>
      <c r="K106" s="10"/>
      <c r="Q106" s="77">
        <v>1989</v>
      </c>
      <c r="R106" s="78">
        <v>-0.028474509803921567</v>
      </c>
      <c r="S106" s="43"/>
      <c r="T106" s="43"/>
      <c r="U106" s="43"/>
      <c r="V106" s="43"/>
      <c r="W106" s="43"/>
      <c r="X106" s="43"/>
      <c r="Y106" s="43"/>
      <c r="Z106" s="43"/>
      <c r="AA106" s="43"/>
      <c r="AB106" s="43"/>
    </row>
    <row r="107" spans="4:28" s="5" customFormat="1" ht="12">
      <c r="D107" s="27">
        <v>1992</v>
      </c>
      <c r="E107" s="60">
        <v>6149</v>
      </c>
      <c r="F107" s="57">
        <v>1091.279</v>
      </c>
      <c r="G107" s="57">
        <v>1381.681</v>
      </c>
      <c r="H107" s="55">
        <f t="shared" si="4"/>
        <v>-290.40200000000004</v>
      </c>
      <c r="I107" s="16">
        <f t="shared" si="3"/>
        <v>-0.04722751666937714</v>
      </c>
      <c r="J107" s="10"/>
      <c r="K107" s="10"/>
      <c r="Q107" s="77">
        <v>1990</v>
      </c>
      <c r="R107" s="78">
        <v>-0.03892204821397149</v>
      </c>
      <c r="S107" s="43"/>
      <c r="T107" s="43"/>
      <c r="U107" s="43"/>
      <c r="V107" s="43"/>
      <c r="W107" s="43"/>
      <c r="X107" s="43"/>
      <c r="Y107" s="43"/>
      <c r="Z107" s="43"/>
      <c r="AA107" s="43"/>
      <c r="AB107" s="43"/>
    </row>
    <row r="108" spans="4:28" s="5" customFormat="1" ht="12">
      <c r="D108" s="27">
        <v>1993</v>
      </c>
      <c r="E108" s="60">
        <v>6477</v>
      </c>
      <c r="F108" s="57">
        <v>1154.401</v>
      </c>
      <c r="G108" s="57">
        <v>1409.414</v>
      </c>
      <c r="H108" s="55">
        <f t="shared" si="4"/>
        <v>-255.01299999999992</v>
      </c>
      <c r="I108" s="16">
        <f t="shared" si="3"/>
        <v>-0.039372085842210885</v>
      </c>
      <c r="J108" s="10"/>
      <c r="K108" s="10"/>
      <c r="Q108" s="77">
        <v>1991</v>
      </c>
      <c r="R108" s="78">
        <v>-0.045957857020986204</v>
      </c>
      <c r="S108" s="43"/>
      <c r="T108" s="43"/>
      <c r="U108" s="43"/>
      <c r="V108" s="43"/>
      <c r="W108" s="43"/>
      <c r="X108" s="43"/>
      <c r="Y108" s="43"/>
      <c r="Z108" s="43"/>
      <c r="AA108" s="43"/>
      <c r="AB108" s="43"/>
    </row>
    <row r="109" spans="4:28" s="5" customFormat="1" ht="12">
      <c r="D109" s="27">
        <v>1994</v>
      </c>
      <c r="E109" s="60">
        <v>6837</v>
      </c>
      <c r="F109" s="57">
        <v>1258.627</v>
      </c>
      <c r="G109" s="57">
        <v>1461.731</v>
      </c>
      <c r="H109" s="55">
        <f t="shared" si="4"/>
        <v>-203.10400000000004</v>
      </c>
      <c r="I109" s="16">
        <f t="shared" si="3"/>
        <v>-0.02970659646043587</v>
      </c>
      <c r="J109" s="10"/>
      <c r="K109" s="10"/>
      <c r="Q109" s="77">
        <v>1992</v>
      </c>
      <c r="R109" s="78">
        <v>-0.04722751666937714</v>
      </c>
      <c r="S109" s="43"/>
      <c r="T109" s="43"/>
      <c r="U109" s="43"/>
      <c r="V109" s="43"/>
      <c r="W109" s="43"/>
      <c r="X109" s="43"/>
      <c r="Y109" s="43"/>
      <c r="Z109" s="43"/>
      <c r="AA109" s="43"/>
      <c r="AB109" s="43"/>
    </row>
    <row r="110" spans="4:28" s="5" customFormat="1" ht="12">
      <c r="D110" s="27">
        <v>1995</v>
      </c>
      <c r="E110" s="60">
        <v>7187</v>
      </c>
      <c r="F110" s="57">
        <v>1351.83</v>
      </c>
      <c r="G110" s="57">
        <v>1515.729</v>
      </c>
      <c r="H110" s="55">
        <f t="shared" si="4"/>
        <v>-163.89900000000011</v>
      </c>
      <c r="I110" s="16">
        <f t="shared" si="3"/>
        <v>-0.022804925560038974</v>
      </c>
      <c r="J110" s="10"/>
      <c r="K110" s="10"/>
      <c r="Q110" s="77">
        <v>1993</v>
      </c>
      <c r="R110" s="78">
        <v>-0.039372085842210885</v>
      </c>
      <c r="S110" s="43"/>
      <c r="T110" s="43"/>
      <c r="U110" s="43"/>
      <c r="V110" s="43"/>
      <c r="W110" s="43"/>
      <c r="X110" s="43"/>
      <c r="Y110" s="43"/>
      <c r="Z110" s="43"/>
      <c r="AA110" s="43"/>
      <c r="AB110" s="43"/>
    </row>
    <row r="111" spans="4:28" s="5" customFormat="1" ht="12">
      <c r="D111" s="27">
        <v>1996</v>
      </c>
      <c r="E111" s="60">
        <v>7484</v>
      </c>
      <c r="F111" s="57">
        <v>1453.062</v>
      </c>
      <c r="G111" s="57">
        <v>1560.33</v>
      </c>
      <c r="H111" s="55">
        <f t="shared" si="4"/>
        <v>-107.26800000000003</v>
      </c>
      <c r="I111" s="16">
        <f t="shared" si="3"/>
        <v>-0.014332977017637631</v>
      </c>
      <c r="J111" s="10"/>
      <c r="K111" s="10"/>
      <c r="Q111" s="77">
        <v>1994</v>
      </c>
      <c r="R111" s="78">
        <v>-0.02970659646043587</v>
      </c>
      <c r="S111" s="43"/>
      <c r="T111" s="43"/>
      <c r="U111" s="43"/>
      <c r="V111" s="43"/>
      <c r="W111" s="43"/>
      <c r="X111" s="43"/>
      <c r="Y111" s="43"/>
      <c r="Z111" s="43"/>
      <c r="AA111" s="43"/>
      <c r="AB111" s="43"/>
    </row>
    <row r="112" spans="4:41" s="5" customFormat="1" ht="12">
      <c r="D112" s="27">
        <v>1997</v>
      </c>
      <c r="E112" s="60">
        <v>8006.16</v>
      </c>
      <c r="F112" s="57">
        <v>1579.292</v>
      </c>
      <c r="G112" s="57">
        <v>1601.232</v>
      </c>
      <c r="H112" s="55">
        <f t="shared" si="4"/>
        <v>-21.940000000000055</v>
      </c>
      <c r="I112" s="16">
        <f t="shared" si="3"/>
        <v>-0.0027403898997771783</v>
      </c>
      <c r="J112" s="10"/>
      <c r="K112" s="10"/>
      <c r="L112" s="96"/>
      <c r="M112" s="96"/>
      <c r="N112" s="96"/>
      <c r="O112" s="96"/>
      <c r="P112" s="96"/>
      <c r="Q112" s="77">
        <v>1995</v>
      </c>
      <c r="R112" s="78">
        <v>-0.022804925560038974</v>
      </c>
      <c r="S112" s="41"/>
      <c r="T112" s="41"/>
      <c r="U112" s="41"/>
      <c r="V112" s="41"/>
      <c r="W112" s="41"/>
      <c r="X112" s="41"/>
      <c r="Y112" s="41"/>
      <c r="Z112" s="41"/>
      <c r="AA112" s="41"/>
      <c r="AB112" s="43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  <c r="AN112" s="96"/>
      <c r="AO112" s="96"/>
    </row>
    <row r="113" spans="4:41" s="5" customFormat="1" ht="12">
      <c r="D113" s="27">
        <v>1998</v>
      </c>
      <c r="E113" s="60">
        <v>8386.964467005075</v>
      </c>
      <c r="F113" s="57">
        <v>1721.798</v>
      </c>
      <c r="G113" s="57">
        <v>1652.232</v>
      </c>
      <c r="H113" s="55">
        <f t="shared" si="4"/>
        <v>69.56600000000003</v>
      </c>
      <c r="I113" s="16">
        <f t="shared" si="3"/>
        <v>0.008294538539381884</v>
      </c>
      <c r="J113" s="10"/>
      <c r="K113" s="10"/>
      <c r="L113" s="96"/>
      <c r="M113" s="96"/>
      <c r="N113" s="96"/>
      <c r="O113" s="96"/>
      <c r="P113" s="96"/>
      <c r="Q113" s="77">
        <v>1996</v>
      </c>
      <c r="R113" s="78">
        <v>-0.014332977017637631</v>
      </c>
      <c r="S113" s="41"/>
      <c r="T113" s="41"/>
      <c r="U113" s="41"/>
      <c r="V113" s="41"/>
      <c r="W113" s="41"/>
      <c r="X113" s="41"/>
      <c r="Y113" s="41"/>
      <c r="Z113" s="41"/>
      <c r="AA113" s="41"/>
      <c r="AB113" s="43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  <c r="AN113" s="96"/>
      <c r="AO113" s="96"/>
    </row>
    <row r="114" spans="4:41" s="5" customFormat="1" ht="12">
      <c r="D114" s="27">
        <v>1999</v>
      </c>
      <c r="E114" s="60">
        <v>8766.857868020305</v>
      </c>
      <c r="F114" s="57">
        <v>1827.5</v>
      </c>
      <c r="G114" s="57">
        <v>1701.9</v>
      </c>
      <c r="H114" s="55">
        <f t="shared" si="4"/>
        <v>125.59999999999991</v>
      </c>
      <c r="I114" s="16">
        <f t="shared" si="3"/>
        <v>0.0143266837321685</v>
      </c>
      <c r="J114" s="10"/>
      <c r="K114" s="10"/>
      <c r="L114" s="96"/>
      <c r="M114" s="96"/>
      <c r="N114" s="96"/>
      <c r="O114" s="96"/>
      <c r="P114" s="96"/>
      <c r="Q114" s="42">
        <v>1997</v>
      </c>
      <c r="R114" s="78">
        <v>-0.0027403898997771783</v>
      </c>
      <c r="S114" s="41"/>
      <c r="T114" s="41"/>
      <c r="U114" s="41"/>
      <c r="V114" s="41"/>
      <c r="W114" s="41"/>
      <c r="X114" s="41"/>
      <c r="Y114" s="41"/>
      <c r="Z114" s="41"/>
      <c r="AA114" s="41"/>
      <c r="AB114" s="43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  <c r="AN114" s="96"/>
      <c r="AO114" s="96"/>
    </row>
    <row r="115" spans="4:41" s="5" customFormat="1" ht="12">
      <c r="D115" s="27">
        <v>2000</v>
      </c>
      <c r="E115" s="14">
        <v>9817</v>
      </c>
      <c r="F115" s="57">
        <v>2025.218</v>
      </c>
      <c r="G115" s="57">
        <v>1788.826</v>
      </c>
      <c r="H115" s="55">
        <f t="shared" si="4"/>
        <v>236.39200000000005</v>
      </c>
      <c r="I115" s="16">
        <f t="shared" si="3"/>
        <v>0.024079861464805955</v>
      </c>
      <c r="J115" s="10"/>
      <c r="K115" s="10"/>
      <c r="L115" s="96"/>
      <c r="M115" s="96"/>
      <c r="N115" s="96"/>
      <c r="O115" s="96"/>
      <c r="P115" s="96"/>
      <c r="Q115" s="42">
        <v>1998</v>
      </c>
      <c r="R115" s="78">
        <v>0.008294538539381884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3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  <c r="AN115" s="96"/>
      <c r="AO115" s="96"/>
    </row>
    <row r="116" spans="4:28" s="5" customFormat="1" ht="12">
      <c r="D116" s="27">
        <v>2001</v>
      </c>
      <c r="E116" s="14">
        <v>10100.8</v>
      </c>
      <c r="F116" s="57">
        <v>1991.194</v>
      </c>
      <c r="G116" s="57">
        <v>1863.895</v>
      </c>
      <c r="H116" s="55">
        <f t="shared" si="4"/>
        <v>127.29899999999998</v>
      </c>
      <c r="I116" s="16">
        <f t="shared" si="3"/>
        <v>0.012602863139553302</v>
      </c>
      <c r="J116" s="10"/>
      <c r="K116" s="10"/>
      <c r="Q116" s="42">
        <v>1999</v>
      </c>
      <c r="R116" s="78">
        <v>0.009041209654959194</v>
      </c>
      <c r="S116" s="43"/>
      <c r="T116" s="43"/>
      <c r="U116" s="43"/>
      <c r="V116" s="43"/>
      <c r="W116" s="43"/>
      <c r="X116" s="43"/>
      <c r="Y116" s="43"/>
      <c r="Z116" s="43"/>
      <c r="AA116" s="43"/>
      <c r="AB116" s="43"/>
    </row>
    <row r="117" spans="4:28" s="5" customFormat="1" ht="12">
      <c r="D117" s="27">
        <v>2002</v>
      </c>
      <c r="E117" s="14">
        <v>10480.8</v>
      </c>
      <c r="F117" s="57">
        <v>1853.173</v>
      </c>
      <c r="G117" s="57">
        <v>2010.975</v>
      </c>
      <c r="H117" s="55">
        <f t="shared" si="4"/>
        <v>-157.8019999999999</v>
      </c>
      <c r="I117" s="16">
        <f t="shared" si="3"/>
        <v>-0.015056293412716578</v>
      </c>
      <c r="J117" s="10"/>
      <c r="K117" s="10"/>
      <c r="Q117" s="42">
        <v>2000</v>
      </c>
      <c r="R117" s="78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</row>
    <row r="118" spans="4:28" s="5" customFormat="1" ht="12">
      <c r="D118" s="27">
        <v>2003</v>
      </c>
      <c r="E118" s="14">
        <v>10987.9</v>
      </c>
      <c r="F118" s="155">
        <v>1782.342</v>
      </c>
      <c r="G118" s="15">
        <v>2157.637</v>
      </c>
      <c r="H118" s="55">
        <f t="shared" si="4"/>
        <v>-375.2950000000001</v>
      </c>
      <c r="I118" s="16">
        <f t="shared" si="3"/>
        <v>-0.034155298100637985</v>
      </c>
      <c r="J118" s="10"/>
      <c r="K118" s="10"/>
      <c r="Q118" s="77">
        <v>2001</v>
      </c>
      <c r="R118" s="78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</row>
    <row r="119" spans="4:28" s="5" customFormat="1" ht="12">
      <c r="D119" s="27">
        <v>2004</v>
      </c>
      <c r="E119" s="60">
        <v>11685.9</v>
      </c>
      <c r="F119" s="15">
        <v>1880.279</v>
      </c>
      <c r="G119" s="15">
        <v>2293.006</v>
      </c>
      <c r="H119" s="55">
        <f t="shared" si="4"/>
        <v>-412.72699999999986</v>
      </c>
      <c r="I119" s="16">
        <f t="shared" si="3"/>
        <v>-0.035318375135847464</v>
      </c>
      <c r="J119" s="10"/>
      <c r="K119" s="10"/>
      <c r="Q119" s="77">
        <v>2002</v>
      </c>
      <c r="R119" s="78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</row>
    <row r="120" spans="4:28" s="5" customFormat="1" ht="12">
      <c r="D120" s="27">
        <v>2005</v>
      </c>
      <c r="E120" s="60">
        <v>12433.9</v>
      </c>
      <c r="F120" s="15">
        <v>2153.859</v>
      </c>
      <c r="G120" s="15">
        <v>2472.205</v>
      </c>
      <c r="H120" s="55">
        <f t="shared" si="4"/>
        <v>-318.346</v>
      </c>
      <c r="I120" s="16">
        <f t="shared" si="3"/>
        <v>-0.02560306902902549</v>
      </c>
      <c r="J120" s="10"/>
      <c r="K120" s="10"/>
      <c r="Q120" s="77">
        <v>2003</v>
      </c>
      <c r="R120" s="78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</row>
    <row r="121" spans="4:28" s="5" customFormat="1" ht="12">
      <c r="D121" s="27">
        <v>2006</v>
      </c>
      <c r="E121" s="60">
        <v>13194.7</v>
      </c>
      <c r="F121" s="15">
        <v>2407.254</v>
      </c>
      <c r="G121" s="15">
        <v>2655.435</v>
      </c>
      <c r="H121" s="55">
        <f t="shared" si="4"/>
        <v>-248.18100000000004</v>
      </c>
      <c r="I121" s="16">
        <f t="shared" si="3"/>
        <v>-0.018809143065018533</v>
      </c>
      <c r="J121" s="10"/>
      <c r="K121" s="10"/>
      <c r="Q121" s="77"/>
      <c r="R121" s="78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</row>
    <row r="122" spans="4:28" s="5" customFormat="1" ht="12">
      <c r="D122" s="27">
        <v>2007</v>
      </c>
      <c r="E122" s="60">
        <v>14311.5</v>
      </c>
      <c r="F122" s="15">
        <v>2568.239</v>
      </c>
      <c r="G122" s="15">
        <v>2730.241</v>
      </c>
      <c r="H122" s="55">
        <f t="shared" si="4"/>
        <v>-162.00199999999995</v>
      </c>
      <c r="I122" s="16">
        <f t="shared" si="3"/>
        <v>-0.011319707927191416</v>
      </c>
      <c r="J122" s="10"/>
      <c r="K122" s="10"/>
      <c r="Q122" s="77"/>
      <c r="R122" s="78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</row>
    <row r="123" spans="4:28" s="5" customFormat="1" ht="12">
      <c r="D123" s="27">
        <v>2008</v>
      </c>
      <c r="E123" s="60"/>
      <c r="F123" s="15"/>
      <c r="G123" s="15"/>
      <c r="H123" s="15"/>
      <c r="I123" s="16"/>
      <c r="J123" s="10"/>
      <c r="K123" s="10"/>
      <c r="Q123" s="77"/>
      <c r="R123" s="78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</row>
    <row r="124" spans="4:28" s="5" customFormat="1" ht="12">
      <c r="D124" s="27">
        <v>2009</v>
      </c>
      <c r="E124" s="60"/>
      <c r="F124" s="15"/>
      <c r="G124" s="15"/>
      <c r="H124" s="15"/>
      <c r="I124" s="16"/>
      <c r="J124" s="10"/>
      <c r="K124" s="10"/>
      <c r="Q124" s="77"/>
      <c r="R124" s="78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</row>
    <row r="125" spans="4:28" s="5" customFormat="1" ht="12.75" thickBot="1">
      <c r="D125" s="26">
        <v>2010</v>
      </c>
      <c r="E125" s="61"/>
      <c r="F125" s="12"/>
      <c r="G125" s="12"/>
      <c r="H125" s="12"/>
      <c r="I125" s="13"/>
      <c r="J125" s="10"/>
      <c r="K125" s="10"/>
      <c r="Q125" s="77">
        <v>2004</v>
      </c>
      <c r="R125" s="78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</row>
    <row r="126" spans="4:29" ht="16.5" customHeight="1">
      <c r="D126" s="6" t="s">
        <v>116</v>
      </c>
      <c r="Q126" s="77">
        <v>2005</v>
      </c>
      <c r="R126" s="78"/>
      <c r="AC126" s="96"/>
    </row>
    <row r="127" spans="17:29" ht="16.5" customHeight="1">
      <c r="Q127" s="77">
        <v>2006</v>
      </c>
      <c r="R127" s="78"/>
      <c r="AC127" s="96"/>
    </row>
    <row r="128" spans="3:29" ht="12.75">
      <c r="C128" s="1" t="s">
        <v>13</v>
      </c>
      <c r="AC128" s="96"/>
    </row>
    <row r="129" spans="3:29" ht="12.75">
      <c r="C129" s="1" t="s">
        <v>14</v>
      </c>
      <c r="AC129" s="96"/>
    </row>
    <row r="130" spans="3:29" ht="12.75">
      <c r="C130" s="1" t="s">
        <v>17</v>
      </c>
      <c r="AC130" s="96"/>
    </row>
    <row r="131" spans="3:29" ht="12.75">
      <c r="C131" s="1" t="s">
        <v>15</v>
      </c>
      <c r="AC131" s="96"/>
    </row>
    <row r="132" spans="3:29" ht="12.75">
      <c r="C132" s="1" t="s">
        <v>16</v>
      </c>
      <c r="AC132" s="96"/>
    </row>
    <row r="133" ht="12.75">
      <c r="AC133" s="96"/>
    </row>
    <row r="134" ht="16.5" customHeight="1">
      <c r="AC134" s="96"/>
    </row>
    <row r="135" spans="4:29" ht="16.5" customHeight="1">
      <c r="D135" s="6"/>
      <c r="F135" s="64" t="s">
        <v>10</v>
      </c>
      <c r="AC135" s="96"/>
    </row>
    <row r="136" spans="4:30" ht="15.75">
      <c r="D136" s="6"/>
      <c r="AD136" s="96"/>
    </row>
    <row r="137" spans="4:30" ht="15.75">
      <c r="D137" s="6"/>
      <c r="AD137" s="96"/>
    </row>
    <row r="138" spans="4:30" ht="16.5" customHeight="1">
      <c r="D138" s="6"/>
      <c r="AD138" s="96"/>
    </row>
    <row r="139" ht="16.5" customHeight="1">
      <c r="D139" s="6"/>
    </row>
    <row r="140" spans="1:4" ht="15.75">
      <c r="A140" s="5"/>
      <c r="B140" s="5"/>
      <c r="D140" s="6"/>
    </row>
    <row r="141" spans="1:4" ht="15.75">
      <c r="A141" s="5"/>
      <c r="B141" s="5"/>
      <c r="D141" s="6"/>
    </row>
    <row r="142" spans="1:4" ht="15.75">
      <c r="A142" s="5"/>
      <c r="B142" s="5"/>
      <c r="D142" s="6"/>
    </row>
    <row r="143" spans="1:4" ht="15.75">
      <c r="A143" s="5"/>
      <c r="B143" s="5"/>
      <c r="D143" s="6"/>
    </row>
    <row r="144" spans="1:4" ht="15.75">
      <c r="A144" s="5"/>
      <c r="B144" s="5"/>
      <c r="D144" s="6"/>
    </row>
    <row r="145" spans="1:4" ht="15.75">
      <c r="A145" s="5"/>
      <c r="B145" s="5"/>
      <c r="D145" s="6"/>
    </row>
    <row r="146" spans="1:7" ht="15.75">
      <c r="A146" s="5"/>
      <c r="B146" s="5"/>
      <c r="D146" s="6"/>
      <c r="G146" s="38"/>
    </row>
    <row r="147" spans="1:10" ht="15.75">
      <c r="A147" s="5"/>
      <c r="B147" s="5"/>
      <c r="C147" s="7"/>
      <c r="D147" s="5"/>
      <c r="E147" s="5"/>
      <c r="F147" s="5"/>
      <c r="G147" s="5"/>
      <c r="H147" s="5"/>
      <c r="I147" s="5"/>
      <c r="J147" s="5"/>
    </row>
    <row r="148" spans="1:10" ht="15.75">
      <c r="A148" s="5"/>
      <c r="B148" s="5"/>
      <c r="C148" s="7"/>
      <c r="D148" s="5"/>
      <c r="E148" s="5"/>
      <c r="F148" s="5"/>
      <c r="G148" s="5"/>
      <c r="H148" s="5"/>
      <c r="I148" s="5"/>
      <c r="J148" s="5"/>
    </row>
    <row r="149" spans="1:10" ht="15.7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ht="15.7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ht="15.7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ht="15.7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ht="15.7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15.7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15.7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16.5" customHeight="1">
      <c r="A156" s="5"/>
      <c r="B156" s="5"/>
      <c r="C156" s="5"/>
      <c r="D156" s="5"/>
      <c r="E156" s="5"/>
      <c r="G156" s="5"/>
      <c r="H156" s="5"/>
      <c r="I156" s="5"/>
      <c r="J156" s="5"/>
    </row>
    <row r="157" spans="1:10" ht="15.7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ht="15.7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ht="15.7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ht="15.7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15.7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ht="15.7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ht="15.7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ht="15.7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ht="15.7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ht="12.75">
      <c r="A166" s="5"/>
      <c r="B166" s="5"/>
      <c r="C166" s="5"/>
      <c r="D166" s="5"/>
      <c r="E166" s="5"/>
      <c r="F166" s="64" t="s">
        <v>11</v>
      </c>
      <c r="G166" s="5"/>
      <c r="H166" s="5"/>
      <c r="I166" s="5"/>
      <c r="J166" s="5"/>
    </row>
    <row r="167" spans="1:10" ht="15.7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ht="15.7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ht="15.7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ht="15.7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ht="15.7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ht="15.7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ht="15.7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ht="15.7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ht="15.7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ht="15.7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ht="16.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ht="15.7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ht="15.7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ht="15.7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ht="15.7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ht="15.7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ht="15.7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ht="15.7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ht="15.7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ht="15.7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ht="15.7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ht="15.7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ht="15.7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ht="15.7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ht="15.7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ht="15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ht="15.7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ht="15.7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ht="12.7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ht="12.75">
      <c r="A196" s="5"/>
      <c r="B196" s="5"/>
      <c r="C196" s="5"/>
      <c r="D196" s="5"/>
      <c r="E196" s="5"/>
      <c r="F196" s="64" t="s">
        <v>12</v>
      </c>
      <c r="G196" s="5"/>
      <c r="H196" s="5"/>
      <c r="I196" s="5"/>
      <c r="J196" s="5"/>
    </row>
    <row r="197" spans="1:10" ht="15.7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ht="16.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ht="15.7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ht="15.7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ht="15.7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ht="15.7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ht="15.7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ht="15.7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ht="15.7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ht="15.7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ht="15.7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ht="15.7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ht="15.7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ht="15.7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ht="15.7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ht="15.7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ht="15.7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ht="15.7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ht="15.7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ht="15.7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15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ht="15.7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15.7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15.7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15.7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15.7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15.75">
      <c r="A223" s="5"/>
      <c r="B223" s="5"/>
      <c r="C223" s="5"/>
      <c r="D223" s="5"/>
      <c r="E223" s="5"/>
      <c r="F223" s="64"/>
      <c r="G223" s="5"/>
      <c r="H223" s="5"/>
      <c r="I223" s="5"/>
      <c r="J223" s="5"/>
    </row>
    <row r="224" spans="1:3" ht="12.75">
      <c r="A224" s="5"/>
      <c r="B224" s="5"/>
      <c r="C224" s="1" t="s">
        <v>18</v>
      </c>
    </row>
    <row r="225" spans="1:3" ht="12.75">
      <c r="A225" s="5"/>
      <c r="B225" s="5"/>
      <c r="C225" s="1" t="s">
        <v>20</v>
      </c>
    </row>
    <row r="226" spans="1:3" ht="12.75">
      <c r="A226" s="5"/>
      <c r="B226" s="5"/>
      <c r="C226" s="1" t="s">
        <v>21</v>
      </c>
    </row>
    <row r="227" spans="1:3" ht="12.75">
      <c r="A227" s="5"/>
      <c r="B227" s="5"/>
      <c r="C227" s="1" t="s">
        <v>22</v>
      </c>
    </row>
    <row r="228" spans="1:3" ht="12.75">
      <c r="A228" s="5"/>
      <c r="B228" s="5"/>
      <c r="C228" s="1" t="s">
        <v>126</v>
      </c>
    </row>
    <row r="229" spans="1:3" ht="16.5" customHeight="1">
      <c r="A229" s="5"/>
      <c r="B229" s="5"/>
      <c r="C229" s="1" t="s">
        <v>127</v>
      </c>
    </row>
    <row r="230" spans="1:24" ht="12.75">
      <c r="A230" s="5"/>
      <c r="B230" s="5"/>
      <c r="C230" s="1" t="s">
        <v>128</v>
      </c>
      <c r="P230" s="43"/>
      <c r="Q230" s="41"/>
      <c r="R230" s="42" t="s">
        <v>118</v>
      </c>
      <c r="S230" s="42" t="s">
        <v>119</v>
      </c>
      <c r="T230" s="42" t="s">
        <v>120</v>
      </c>
      <c r="U230" s="42" t="s">
        <v>121</v>
      </c>
      <c r="V230" s="42" t="s">
        <v>122</v>
      </c>
      <c r="W230" s="42" t="s">
        <v>123</v>
      </c>
      <c r="X230" s="42" t="s">
        <v>124</v>
      </c>
    </row>
    <row r="231" spans="1:24" ht="12.75">
      <c r="A231" s="5"/>
      <c r="B231" s="5"/>
      <c r="C231" s="1" t="s">
        <v>24</v>
      </c>
      <c r="Q231" s="42">
        <v>1962</v>
      </c>
      <c r="R231" s="79">
        <v>45.6</v>
      </c>
      <c r="S231" s="79">
        <v>20.5</v>
      </c>
      <c r="T231" s="79">
        <v>17</v>
      </c>
      <c r="U231" s="79">
        <v>12.5</v>
      </c>
      <c r="V231" s="79">
        <v>2</v>
      </c>
      <c r="W231" s="79">
        <v>1.1</v>
      </c>
      <c r="X231" s="79">
        <v>0.8</v>
      </c>
    </row>
    <row r="232" spans="1:24" ht="12.75">
      <c r="A232" s="5"/>
      <c r="B232" s="5"/>
      <c r="C232" s="1" t="s">
        <v>25</v>
      </c>
      <c r="Q232" s="42">
        <v>1963</v>
      </c>
      <c r="R232" s="79">
        <v>47.6</v>
      </c>
      <c r="S232" s="79">
        <v>21.6</v>
      </c>
      <c r="T232" s="79">
        <v>19.8</v>
      </c>
      <c r="U232" s="79">
        <v>13.2</v>
      </c>
      <c r="V232" s="79">
        <v>2.2</v>
      </c>
      <c r="W232" s="79">
        <v>1.2</v>
      </c>
      <c r="X232" s="79">
        <v>1</v>
      </c>
    </row>
    <row r="233" spans="1:24" ht="12.75">
      <c r="A233" s="5"/>
      <c r="B233" s="5"/>
      <c r="C233" s="1" t="s">
        <v>129</v>
      </c>
      <c r="Q233" s="42">
        <v>1964</v>
      </c>
      <c r="R233" s="79">
        <v>48.7</v>
      </c>
      <c r="S233" s="79">
        <v>23.5</v>
      </c>
      <c r="T233" s="79">
        <v>22</v>
      </c>
      <c r="U233" s="79">
        <v>13.7</v>
      </c>
      <c r="V233" s="79">
        <v>2.4</v>
      </c>
      <c r="W233" s="79">
        <v>1.3</v>
      </c>
      <c r="X233" s="79">
        <v>1.1</v>
      </c>
    </row>
    <row r="234" spans="1:24" ht="12.75">
      <c r="A234" s="5"/>
      <c r="B234" s="5"/>
      <c r="C234" s="1" t="s">
        <v>130</v>
      </c>
      <c r="Q234" s="42">
        <v>1965</v>
      </c>
      <c r="R234" s="79">
        <v>48.8</v>
      </c>
      <c r="S234" s="79">
        <v>25.5</v>
      </c>
      <c r="T234" s="79">
        <v>22.2</v>
      </c>
      <c r="U234" s="79">
        <v>14.6</v>
      </c>
      <c r="V234" s="79">
        <v>2.7</v>
      </c>
      <c r="W234" s="79">
        <v>1.4</v>
      </c>
      <c r="X234" s="79">
        <v>1.6</v>
      </c>
    </row>
    <row r="235" spans="1:24" ht="12.75">
      <c r="A235" s="5"/>
      <c r="B235" s="5"/>
      <c r="C235" s="1" t="s">
        <v>26</v>
      </c>
      <c r="Q235" s="42">
        <v>1966</v>
      </c>
      <c r="R235" s="79">
        <v>55.4</v>
      </c>
      <c r="S235" s="79">
        <v>30.1</v>
      </c>
      <c r="T235" s="79">
        <v>25.5</v>
      </c>
      <c r="U235" s="79">
        <v>13.1</v>
      </c>
      <c r="V235" s="79">
        <v>3.1</v>
      </c>
      <c r="W235" s="79">
        <v>1.8</v>
      </c>
      <c r="X235" s="79">
        <v>1.9</v>
      </c>
    </row>
    <row r="236" spans="1:24" ht="12.75">
      <c r="A236" s="5"/>
      <c r="B236" s="5"/>
      <c r="C236" s="1" t="s">
        <v>27</v>
      </c>
      <c r="Q236" s="42">
        <v>1967</v>
      </c>
      <c r="R236" s="79">
        <v>61.5</v>
      </c>
      <c r="S236" s="79">
        <v>34</v>
      </c>
      <c r="T236" s="79">
        <v>32.6</v>
      </c>
      <c r="U236" s="79">
        <v>13.7</v>
      </c>
      <c r="V236" s="79">
        <v>3</v>
      </c>
      <c r="W236" s="79">
        <v>1.9</v>
      </c>
      <c r="X236" s="79">
        <v>2.1</v>
      </c>
    </row>
    <row r="237" spans="1:24" ht="12.75">
      <c r="A237" s="5"/>
      <c r="B237" s="5"/>
      <c r="C237" s="1" t="s">
        <v>131</v>
      </c>
      <c r="Q237" s="42">
        <v>1968</v>
      </c>
      <c r="R237" s="79">
        <v>68.7</v>
      </c>
      <c r="S237" s="79">
        <v>28.7</v>
      </c>
      <c r="T237" s="79">
        <v>33.9</v>
      </c>
      <c r="U237" s="79">
        <v>14.1</v>
      </c>
      <c r="V237" s="79">
        <v>3.1</v>
      </c>
      <c r="W237" s="79">
        <v>2</v>
      </c>
      <c r="X237" s="79">
        <v>2.5</v>
      </c>
    </row>
    <row r="238" spans="1:24" ht="12.75">
      <c r="A238" s="5"/>
      <c r="B238" s="5"/>
      <c r="C238" s="1" t="s">
        <v>132</v>
      </c>
      <c r="Q238" s="42">
        <v>1969</v>
      </c>
      <c r="R238" s="79">
        <v>87.2</v>
      </c>
      <c r="S238" s="79">
        <v>36.7</v>
      </c>
      <c r="T238" s="79">
        <v>39</v>
      </c>
      <c r="U238" s="79">
        <v>15.2</v>
      </c>
      <c r="V238" s="79">
        <v>3.5</v>
      </c>
      <c r="W238" s="79">
        <v>2.3</v>
      </c>
      <c r="X238" s="79">
        <v>2.9</v>
      </c>
    </row>
    <row r="239" spans="1:24" ht="12.75">
      <c r="A239" s="5"/>
      <c r="B239" s="5"/>
      <c r="C239" s="1" t="s">
        <v>133</v>
      </c>
      <c r="Q239" s="42">
        <v>1970</v>
      </c>
      <c r="R239" s="79">
        <v>90.4</v>
      </c>
      <c r="S239" s="79">
        <v>32.8</v>
      </c>
      <c r="T239" s="79">
        <v>44.4</v>
      </c>
      <c r="U239" s="79">
        <v>15.7</v>
      </c>
      <c r="V239" s="79">
        <v>3.6</v>
      </c>
      <c r="W239" s="79">
        <v>2.4</v>
      </c>
      <c r="X239" s="79">
        <v>3.4</v>
      </c>
    </row>
    <row r="240" spans="1:24" ht="12.75">
      <c r="A240" s="5"/>
      <c r="B240" s="5"/>
      <c r="C240" s="1" t="s">
        <v>29</v>
      </c>
      <c r="Q240" s="42">
        <v>1971</v>
      </c>
      <c r="R240" s="79">
        <v>86.2</v>
      </c>
      <c r="S240" s="79">
        <v>26.8</v>
      </c>
      <c r="T240" s="79">
        <v>47.3</v>
      </c>
      <c r="U240" s="79">
        <v>16.6</v>
      </c>
      <c r="V240" s="79">
        <v>3.7</v>
      </c>
      <c r="W240" s="79">
        <v>2.6</v>
      </c>
      <c r="X240" s="79">
        <v>3.9</v>
      </c>
    </row>
    <row r="241" spans="1:36" ht="12.75">
      <c r="A241" s="5"/>
      <c r="B241" s="5"/>
      <c r="C241" s="1" t="s">
        <v>30</v>
      </c>
      <c r="O241" s="96"/>
      <c r="P241" s="96"/>
      <c r="Q241" s="42">
        <v>1972</v>
      </c>
      <c r="R241" s="79">
        <v>94.7</v>
      </c>
      <c r="S241" s="79">
        <v>32.2</v>
      </c>
      <c r="T241" s="79">
        <v>52.6</v>
      </c>
      <c r="U241" s="79">
        <v>15.5</v>
      </c>
      <c r="V241" s="79">
        <v>5.4</v>
      </c>
      <c r="W241" s="79">
        <v>3.3</v>
      </c>
      <c r="X241" s="79">
        <v>3.6</v>
      </c>
      <c r="Y241" s="41"/>
      <c r="Z241" s="41"/>
      <c r="AA241" s="41"/>
      <c r="AB241" s="41"/>
      <c r="AC241" s="96"/>
      <c r="AD241" s="96"/>
      <c r="AE241" s="96"/>
      <c r="AF241" s="96"/>
      <c r="AG241" s="96"/>
      <c r="AH241" s="96"/>
      <c r="AI241" s="96"/>
      <c r="AJ241" s="96"/>
    </row>
    <row r="242" spans="1:36" ht="12.75">
      <c r="A242" s="5"/>
      <c r="B242" s="5"/>
      <c r="C242" s="1" t="s">
        <v>31</v>
      </c>
      <c r="O242" s="96"/>
      <c r="P242" s="96"/>
      <c r="Q242" s="42">
        <v>1973</v>
      </c>
      <c r="R242" s="79">
        <v>103.2</v>
      </c>
      <c r="S242" s="79">
        <v>36.2</v>
      </c>
      <c r="T242" s="79">
        <v>63.1</v>
      </c>
      <c r="U242" s="79">
        <v>16.3</v>
      </c>
      <c r="V242" s="79">
        <v>4.9</v>
      </c>
      <c r="W242" s="79">
        <v>3.2</v>
      </c>
      <c r="X242" s="79">
        <v>3.9</v>
      </c>
      <c r="Y242" s="41"/>
      <c r="Z242" s="41"/>
      <c r="AI242" s="96"/>
      <c r="AJ242" s="96"/>
    </row>
    <row r="243" spans="1:36" ht="12.75">
      <c r="A243" s="5"/>
      <c r="B243" s="5"/>
      <c r="C243" s="1" t="s">
        <v>32</v>
      </c>
      <c r="O243" s="96"/>
      <c r="P243" s="96"/>
      <c r="Q243" s="42">
        <v>1974</v>
      </c>
      <c r="R243" s="79">
        <v>119</v>
      </c>
      <c r="S243" s="79">
        <v>38.6</v>
      </c>
      <c r="T243" s="79">
        <v>75.1</v>
      </c>
      <c r="U243" s="79">
        <v>16.8</v>
      </c>
      <c r="V243" s="79">
        <v>5</v>
      </c>
      <c r="W243" s="79">
        <v>3.3</v>
      </c>
      <c r="X243" s="79">
        <v>5.4</v>
      </c>
      <c r="Y243" s="41"/>
      <c r="Z243" s="41"/>
      <c r="AI243" s="96"/>
      <c r="AJ243" s="96"/>
    </row>
    <row r="244" spans="1:36" ht="12.75">
      <c r="A244" s="5"/>
      <c r="B244" s="5"/>
      <c r="C244" s="1" t="s">
        <v>33</v>
      </c>
      <c r="O244" s="96"/>
      <c r="P244" s="96"/>
      <c r="Q244" s="42">
        <v>1975</v>
      </c>
      <c r="R244" s="79">
        <v>122.4</v>
      </c>
      <c r="S244" s="79">
        <v>40.6</v>
      </c>
      <c r="T244" s="79">
        <v>84.5</v>
      </c>
      <c r="U244" s="79">
        <v>16.6</v>
      </c>
      <c r="V244" s="79">
        <v>4.6</v>
      </c>
      <c r="W244" s="79">
        <v>3.7</v>
      </c>
      <c r="X244" s="79">
        <v>6.7</v>
      </c>
      <c r="Y244" s="41"/>
      <c r="Z244" s="41"/>
      <c r="AI244" s="96"/>
      <c r="AJ244" s="96"/>
    </row>
    <row r="245" spans="1:36" ht="12.75">
      <c r="A245" s="5"/>
      <c r="B245" s="5"/>
      <c r="C245" s="1" t="s">
        <v>34</v>
      </c>
      <c r="O245" s="96"/>
      <c r="P245" s="96"/>
      <c r="Q245" s="42">
        <v>1976</v>
      </c>
      <c r="R245" s="79">
        <v>131.6</v>
      </c>
      <c r="S245" s="79">
        <v>41.4</v>
      </c>
      <c r="T245" s="79">
        <v>90.8</v>
      </c>
      <c r="U245" s="79">
        <v>17</v>
      </c>
      <c r="V245" s="79">
        <v>5.2</v>
      </c>
      <c r="W245" s="79">
        <v>4.1</v>
      </c>
      <c r="X245" s="79">
        <v>8</v>
      </c>
      <c r="Y245" s="41"/>
      <c r="Z245" s="41"/>
      <c r="AI245" s="96"/>
      <c r="AJ245" s="96"/>
    </row>
    <row r="246" spans="1:36" ht="12.75">
      <c r="A246" s="5"/>
      <c r="B246" s="5"/>
      <c r="C246" s="1" t="s">
        <v>65</v>
      </c>
      <c r="O246" s="96"/>
      <c r="P246" s="96"/>
      <c r="Q246" s="42">
        <v>1977</v>
      </c>
      <c r="R246" s="79">
        <v>157.6</v>
      </c>
      <c r="S246" s="79">
        <v>54.9</v>
      </c>
      <c r="T246" s="79">
        <v>106.5</v>
      </c>
      <c r="U246" s="79">
        <v>17.5</v>
      </c>
      <c r="V246" s="79">
        <v>7.3</v>
      </c>
      <c r="W246" s="79">
        <v>5.2</v>
      </c>
      <c r="X246" s="79">
        <v>6.5</v>
      </c>
      <c r="Y246" s="41"/>
      <c r="Z246" s="41"/>
      <c r="AI246" s="96"/>
      <c r="AJ246" s="96"/>
    </row>
    <row r="247" spans="1:36" ht="12.75">
      <c r="A247" s="5"/>
      <c r="B247" s="5"/>
      <c r="O247" s="96"/>
      <c r="P247" s="96"/>
      <c r="Q247" s="42">
        <v>1978</v>
      </c>
      <c r="R247" s="79">
        <v>181</v>
      </c>
      <c r="S247" s="79">
        <v>60</v>
      </c>
      <c r="T247" s="79">
        <v>121</v>
      </c>
      <c r="U247" s="79">
        <v>18.4</v>
      </c>
      <c r="V247" s="79">
        <v>5.3</v>
      </c>
      <c r="W247" s="79">
        <v>6.6</v>
      </c>
      <c r="X247" s="79">
        <v>7.4</v>
      </c>
      <c r="Y247" s="41"/>
      <c r="Z247" s="41"/>
      <c r="AI247" s="96"/>
      <c r="AJ247" s="96"/>
    </row>
    <row r="248" spans="1:36" ht="12.75">
      <c r="A248" s="5"/>
      <c r="B248" s="5"/>
      <c r="O248" s="96"/>
      <c r="P248" s="96"/>
      <c r="Q248" s="42">
        <v>1979</v>
      </c>
      <c r="R248" s="79">
        <v>217.8</v>
      </c>
      <c r="S248" s="79">
        <v>65.7</v>
      </c>
      <c r="T248" s="79">
        <v>138.9</v>
      </c>
      <c r="U248" s="79">
        <v>18.7</v>
      </c>
      <c r="V248" s="79">
        <v>5.4</v>
      </c>
      <c r="W248" s="79">
        <v>7.4</v>
      </c>
      <c r="X248" s="79">
        <v>9.3</v>
      </c>
      <c r="Y248" s="41"/>
      <c r="Z248" s="41"/>
      <c r="AI248" s="96"/>
      <c r="AJ248" s="96"/>
    </row>
    <row r="249" spans="1:36" ht="12.75">
      <c r="A249" s="5"/>
      <c r="B249" s="5"/>
      <c r="O249" s="96"/>
      <c r="P249" s="96"/>
      <c r="Q249" s="42">
        <v>1980</v>
      </c>
      <c r="R249" s="79">
        <v>244.1</v>
      </c>
      <c r="S249" s="79">
        <v>64.6</v>
      </c>
      <c r="T249" s="79">
        <v>157.8</v>
      </c>
      <c r="U249" s="79">
        <v>24.3</v>
      </c>
      <c r="V249" s="79">
        <v>6.4</v>
      </c>
      <c r="W249" s="79">
        <v>7.2</v>
      </c>
      <c r="X249" s="79">
        <v>12.7</v>
      </c>
      <c r="Y249" s="41"/>
      <c r="Z249" s="41"/>
      <c r="AI249" s="96"/>
      <c r="AJ249" s="96"/>
    </row>
    <row r="250" spans="1:36" ht="12.75">
      <c r="A250" s="5"/>
      <c r="B250" s="5"/>
      <c r="O250" s="96"/>
      <c r="P250" s="96"/>
      <c r="Q250" s="42">
        <v>1981</v>
      </c>
      <c r="R250" s="79">
        <v>285.9</v>
      </c>
      <c r="S250" s="79">
        <v>61.1</v>
      </c>
      <c r="T250" s="79">
        <v>182.7</v>
      </c>
      <c r="U250" s="79">
        <v>40.8</v>
      </c>
      <c r="V250" s="79">
        <v>6.8</v>
      </c>
      <c r="W250" s="79">
        <v>8.1</v>
      </c>
      <c r="X250" s="79">
        <v>13.8</v>
      </c>
      <c r="Y250" s="41"/>
      <c r="Z250" s="41"/>
      <c r="AI250" s="96"/>
      <c r="AJ250" s="96"/>
    </row>
    <row r="251" spans="1:36" ht="12.75">
      <c r="A251" s="5"/>
      <c r="B251" s="5"/>
      <c r="O251" s="96"/>
      <c r="P251" s="96"/>
      <c r="Q251" s="42">
        <v>1982</v>
      </c>
      <c r="R251" s="79">
        <v>297.7</v>
      </c>
      <c r="S251" s="79">
        <v>49.2</v>
      </c>
      <c r="T251" s="79">
        <v>201.5</v>
      </c>
      <c r="U251" s="79">
        <v>36.3</v>
      </c>
      <c r="V251" s="79">
        <v>8</v>
      </c>
      <c r="W251" s="79">
        <v>8.9</v>
      </c>
      <c r="X251" s="79">
        <v>16.2</v>
      </c>
      <c r="Y251" s="41"/>
      <c r="Z251" s="41"/>
      <c r="AI251" s="96"/>
      <c r="AJ251" s="96"/>
    </row>
    <row r="252" spans="1:36" ht="12.75">
      <c r="A252" s="5"/>
      <c r="B252" s="5"/>
      <c r="O252" s="96"/>
      <c r="P252" s="96"/>
      <c r="Q252" s="42">
        <v>1983</v>
      </c>
      <c r="R252" s="79">
        <v>288.9</v>
      </c>
      <c r="S252" s="79">
        <v>37</v>
      </c>
      <c r="T252" s="79">
        <v>209</v>
      </c>
      <c r="U252" s="79">
        <v>35.3</v>
      </c>
      <c r="V252" s="79">
        <v>6.1</v>
      </c>
      <c r="W252" s="79">
        <v>8.7</v>
      </c>
      <c r="X252" s="79">
        <v>15.6</v>
      </c>
      <c r="Y252" s="41"/>
      <c r="Z252" s="41"/>
      <c r="AI252" s="96"/>
      <c r="AJ252" s="96"/>
    </row>
    <row r="253" spans="1:36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O253" s="96"/>
      <c r="P253" s="96"/>
      <c r="Q253" s="42">
        <v>1984</v>
      </c>
      <c r="R253" s="79">
        <v>298.4</v>
      </c>
      <c r="S253" s="79">
        <v>56.9</v>
      </c>
      <c r="T253" s="79">
        <v>239.4</v>
      </c>
      <c r="U253" s="79">
        <v>37.4</v>
      </c>
      <c r="V253" s="79">
        <v>6</v>
      </c>
      <c r="W253" s="79">
        <v>11.4</v>
      </c>
      <c r="X253" s="79">
        <v>17.1</v>
      </c>
      <c r="Y253" s="41"/>
      <c r="Z253" s="41"/>
      <c r="AI253" s="96"/>
      <c r="AJ253" s="96"/>
    </row>
    <row r="254" spans="1:36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O254" s="96"/>
      <c r="P254" s="96"/>
      <c r="Q254" s="42">
        <v>1985</v>
      </c>
      <c r="R254" s="79">
        <v>334.5</v>
      </c>
      <c r="S254" s="79">
        <v>61.3</v>
      </c>
      <c r="T254" s="79">
        <v>265.2</v>
      </c>
      <c r="U254" s="79">
        <v>36</v>
      </c>
      <c r="V254" s="79">
        <v>6.4</v>
      </c>
      <c r="W254" s="79">
        <v>12.1</v>
      </c>
      <c r="X254" s="79">
        <v>18.6</v>
      </c>
      <c r="Y254" s="41"/>
      <c r="Z254" s="41"/>
      <c r="AI254" s="96"/>
      <c r="AJ254" s="96"/>
    </row>
    <row r="255" spans="1:36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O255" s="96"/>
      <c r="P255" s="96"/>
      <c r="Q255" s="42">
        <v>1986</v>
      </c>
      <c r="R255" s="79">
        <v>349</v>
      </c>
      <c r="S255" s="79">
        <v>63.1</v>
      </c>
      <c r="T255" s="79">
        <v>283.9</v>
      </c>
      <c r="U255" s="79">
        <v>32.9</v>
      </c>
      <c r="V255" s="79">
        <v>7</v>
      </c>
      <c r="W255" s="79">
        <v>13.3</v>
      </c>
      <c r="X255" s="79">
        <v>20.1</v>
      </c>
      <c r="Y255" s="41"/>
      <c r="Z255" s="41"/>
      <c r="AI255" s="96"/>
      <c r="AJ255" s="96"/>
    </row>
    <row r="256" spans="1:36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O256" s="96"/>
      <c r="P256" s="96"/>
      <c r="Q256" s="42">
        <v>1987</v>
      </c>
      <c r="R256" s="79">
        <v>392.6</v>
      </c>
      <c r="S256" s="79">
        <v>83.9</v>
      </c>
      <c r="T256" s="79">
        <v>303.3</v>
      </c>
      <c r="U256" s="79">
        <v>32.5</v>
      </c>
      <c r="V256" s="79">
        <v>7.5</v>
      </c>
      <c r="W256" s="79">
        <v>15.1</v>
      </c>
      <c r="X256" s="79">
        <v>19.6</v>
      </c>
      <c r="Y256" s="41"/>
      <c r="Z256" s="41"/>
      <c r="AI256" s="96"/>
      <c r="AJ256" s="96"/>
    </row>
    <row r="257" spans="1:36" ht="16.5" customHeight="1" thickBot="1">
      <c r="A257" s="5"/>
      <c r="B257" s="5"/>
      <c r="C257" s="5"/>
      <c r="D257" s="5"/>
      <c r="E257" s="5"/>
      <c r="F257" s="5"/>
      <c r="G257" s="2" t="s">
        <v>6</v>
      </c>
      <c r="H257" s="5"/>
      <c r="I257" s="5"/>
      <c r="J257" s="5"/>
      <c r="O257" s="96"/>
      <c r="P257" s="96"/>
      <c r="Q257" s="42">
        <v>1988</v>
      </c>
      <c r="R257" s="79">
        <v>401.2</v>
      </c>
      <c r="S257" s="79">
        <v>94.5</v>
      </c>
      <c r="T257" s="79">
        <v>334.3</v>
      </c>
      <c r="U257" s="79">
        <v>35.2</v>
      </c>
      <c r="V257" s="79">
        <v>7.6</v>
      </c>
      <c r="W257" s="79">
        <v>16.2</v>
      </c>
      <c r="X257" s="79">
        <v>20.3</v>
      </c>
      <c r="Y257" s="41"/>
      <c r="Z257" s="41"/>
      <c r="AI257" s="96"/>
      <c r="AJ257" s="96"/>
    </row>
    <row r="258" spans="1:36" ht="13.5" thickBot="1">
      <c r="A258" s="5"/>
      <c r="B258" s="5"/>
      <c r="C258" s="44"/>
      <c r="D258" s="45"/>
      <c r="E258" s="45"/>
      <c r="F258" s="45"/>
      <c r="G258" s="46" t="s">
        <v>117</v>
      </c>
      <c r="H258" s="45"/>
      <c r="I258" s="45"/>
      <c r="J258" s="45"/>
      <c r="K258" s="47"/>
      <c r="O258" s="96"/>
      <c r="P258" s="96"/>
      <c r="Q258" s="42">
        <v>1989</v>
      </c>
      <c r="R258" s="79">
        <v>445.7</v>
      </c>
      <c r="S258" s="79">
        <v>103.3</v>
      </c>
      <c r="T258" s="79">
        <v>359.4</v>
      </c>
      <c r="U258" s="79">
        <v>34.4</v>
      </c>
      <c r="V258" s="79">
        <v>18.7</v>
      </c>
      <c r="W258" s="79">
        <v>16.3</v>
      </c>
      <c r="X258" s="79">
        <v>23.3</v>
      </c>
      <c r="Y258" s="41"/>
      <c r="Z258" s="41"/>
      <c r="AI258" s="96"/>
      <c r="AJ258" s="96"/>
    </row>
    <row r="259" spans="1:36" ht="13.5" thickBot="1">
      <c r="A259" s="5"/>
      <c r="B259" s="23"/>
      <c r="C259" s="24" t="s">
        <v>112</v>
      </c>
      <c r="D259" s="22" t="s">
        <v>118</v>
      </c>
      <c r="E259" s="22" t="s">
        <v>119</v>
      </c>
      <c r="F259" s="22" t="s">
        <v>120</v>
      </c>
      <c r="G259" s="22" t="s">
        <v>121</v>
      </c>
      <c r="H259" s="22" t="s">
        <v>122</v>
      </c>
      <c r="I259" s="22" t="s">
        <v>123</v>
      </c>
      <c r="J259" s="22" t="s">
        <v>124</v>
      </c>
      <c r="K259" s="22" t="s">
        <v>125</v>
      </c>
      <c r="O259" s="96"/>
      <c r="P259" s="96"/>
      <c r="Q259" s="42">
        <v>1990</v>
      </c>
      <c r="R259" s="79">
        <v>466.9</v>
      </c>
      <c r="S259" s="79">
        <v>93.5</v>
      </c>
      <c r="T259" s="79">
        <v>380</v>
      </c>
      <c r="U259" s="79">
        <v>35.3</v>
      </c>
      <c r="V259" s="79">
        <v>11.5</v>
      </c>
      <c r="W259" s="79">
        <v>16.7</v>
      </c>
      <c r="X259" s="79">
        <v>28</v>
      </c>
      <c r="Y259" s="41"/>
      <c r="Z259" s="41"/>
      <c r="AI259" s="96"/>
      <c r="AJ259" s="96"/>
    </row>
    <row r="260" spans="1:36" ht="12.75">
      <c r="A260" s="5"/>
      <c r="B260" s="25">
        <v>1962</v>
      </c>
      <c r="C260" s="21">
        <v>568</v>
      </c>
      <c r="D260" s="18">
        <v>45.6</v>
      </c>
      <c r="E260" s="18">
        <v>20.5</v>
      </c>
      <c r="F260" s="18">
        <v>17</v>
      </c>
      <c r="G260" s="18">
        <v>12.5</v>
      </c>
      <c r="H260" s="18">
        <v>2</v>
      </c>
      <c r="I260" s="18">
        <v>1.1</v>
      </c>
      <c r="J260" s="18">
        <v>0.8</v>
      </c>
      <c r="K260" s="18">
        <f aca="true" t="shared" si="5" ref="K260:K294">SUM(D260:J260)</f>
        <v>99.49999999999999</v>
      </c>
      <c r="O260" s="96">
        <f>K260/C260</f>
        <v>0.17517605633802816</v>
      </c>
      <c r="P260" s="96"/>
      <c r="Q260" s="42">
        <v>1991</v>
      </c>
      <c r="R260" s="79">
        <v>467.8</v>
      </c>
      <c r="S260" s="79">
        <v>98.1</v>
      </c>
      <c r="T260" s="79">
        <v>396</v>
      </c>
      <c r="U260" s="79">
        <v>42.4</v>
      </c>
      <c r="V260" s="79">
        <v>11.1</v>
      </c>
      <c r="W260" s="79">
        <v>15.9</v>
      </c>
      <c r="X260" s="79">
        <v>23.6</v>
      </c>
      <c r="Y260" s="41"/>
      <c r="Z260" s="41"/>
      <c r="AI260" s="96"/>
      <c r="AJ260" s="96"/>
    </row>
    <row r="261" spans="1:36" ht="12.75">
      <c r="A261" s="5"/>
      <c r="B261" s="27">
        <v>1963</v>
      </c>
      <c r="C261" s="14">
        <v>599</v>
      </c>
      <c r="D261" s="20">
        <v>47.6</v>
      </c>
      <c r="E261" s="20">
        <v>21.6</v>
      </c>
      <c r="F261" s="20">
        <v>19.8</v>
      </c>
      <c r="G261" s="20">
        <v>13.2</v>
      </c>
      <c r="H261" s="20">
        <v>2.2</v>
      </c>
      <c r="I261" s="20">
        <v>1.2</v>
      </c>
      <c r="J261" s="20">
        <v>1</v>
      </c>
      <c r="K261" s="20">
        <f t="shared" si="5"/>
        <v>106.60000000000001</v>
      </c>
      <c r="O261" s="96">
        <f aca="true" t="shared" si="6" ref="O261:O305">K261/C261</f>
        <v>0.17796327212020036</v>
      </c>
      <c r="P261" s="96"/>
      <c r="Q261" s="42">
        <v>1992</v>
      </c>
      <c r="R261" s="79">
        <v>476</v>
      </c>
      <c r="S261" s="79">
        <v>100.3</v>
      </c>
      <c r="T261" s="79">
        <v>413.7</v>
      </c>
      <c r="U261" s="79">
        <v>45.6</v>
      </c>
      <c r="V261" s="79">
        <v>11.1</v>
      </c>
      <c r="W261" s="79">
        <v>17.4</v>
      </c>
      <c r="X261" s="79">
        <v>27.3</v>
      </c>
      <c r="Y261" s="41"/>
      <c r="Z261" s="41"/>
      <c r="AI261" s="96"/>
      <c r="AJ261" s="96"/>
    </row>
    <row r="262" spans="1:36" ht="12.75">
      <c r="A262" s="5"/>
      <c r="B262" s="27">
        <v>1964</v>
      </c>
      <c r="C262" s="14">
        <v>641</v>
      </c>
      <c r="D262" s="20">
        <v>48.7</v>
      </c>
      <c r="E262" s="20">
        <v>23.5</v>
      </c>
      <c r="F262" s="20">
        <v>22</v>
      </c>
      <c r="G262" s="20">
        <v>13.7</v>
      </c>
      <c r="H262" s="20">
        <v>2.4</v>
      </c>
      <c r="I262" s="20">
        <v>1.3</v>
      </c>
      <c r="J262" s="20">
        <v>1.1</v>
      </c>
      <c r="K262" s="20">
        <f t="shared" si="5"/>
        <v>112.7</v>
      </c>
      <c r="O262" s="96">
        <f t="shared" si="6"/>
        <v>0.17581903276131045</v>
      </c>
      <c r="P262" s="96"/>
      <c r="Q262" s="42">
        <v>1993</v>
      </c>
      <c r="R262" s="79">
        <v>509.7</v>
      </c>
      <c r="S262" s="79">
        <v>117.5</v>
      </c>
      <c r="T262" s="79">
        <v>428.3</v>
      </c>
      <c r="U262" s="79">
        <v>48.1</v>
      </c>
      <c r="V262" s="79">
        <v>12.6</v>
      </c>
      <c r="W262" s="79">
        <v>18.8</v>
      </c>
      <c r="X262" s="79">
        <v>19.5</v>
      </c>
      <c r="Y262" s="41"/>
      <c r="Z262" s="41"/>
      <c r="AI262" s="96"/>
      <c r="AJ262" s="96"/>
    </row>
    <row r="263" spans="1:36" ht="12.75">
      <c r="A263" s="5"/>
      <c r="B263" s="27">
        <v>1965</v>
      </c>
      <c r="C263" s="14">
        <v>687</v>
      </c>
      <c r="D263" s="20">
        <v>48.8</v>
      </c>
      <c r="E263" s="20">
        <v>25.5</v>
      </c>
      <c r="F263" s="20">
        <v>22.2</v>
      </c>
      <c r="G263" s="20">
        <v>14.6</v>
      </c>
      <c r="H263" s="20">
        <v>2.7</v>
      </c>
      <c r="I263" s="20">
        <v>1.4</v>
      </c>
      <c r="J263" s="20">
        <v>1.6</v>
      </c>
      <c r="K263" s="20">
        <f t="shared" si="5"/>
        <v>116.8</v>
      </c>
      <c r="O263" s="96">
        <f t="shared" si="6"/>
        <v>0.1700145560407569</v>
      </c>
      <c r="P263" s="96"/>
      <c r="Q263" s="42">
        <v>1994</v>
      </c>
      <c r="R263" s="79">
        <v>543.1</v>
      </c>
      <c r="S263" s="79">
        <v>140.4</v>
      </c>
      <c r="T263" s="79">
        <v>461.5</v>
      </c>
      <c r="U263" s="79">
        <v>55.2</v>
      </c>
      <c r="V263" s="79">
        <v>15.2</v>
      </c>
      <c r="W263" s="79">
        <v>20.1</v>
      </c>
      <c r="X263" s="79">
        <v>23.2</v>
      </c>
      <c r="Y263" s="41"/>
      <c r="Z263" s="41"/>
      <c r="AI263" s="96"/>
      <c r="AJ263" s="96"/>
    </row>
    <row r="264" spans="1:36" ht="12.75">
      <c r="A264" s="5"/>
      <c r="B264" s="27">
        <v>1966</v>
      </c>
      <c r="C264" s="14">
        <v>756</v>
      </c>
      <c r="D264" s="20">
        <v>55.4</v>
      </c>
      <c r="E264" s="20">
        <v>30.1</v>
      </c>
      <c r="F264" s="20">
        <v>25.5</v>
      </c>
      <c r="G264" s="20">
        <v>13.1</v>
      </c>
      <c r="H264" s="20">
        <v>3.1</v>
      </c>
      <c r="I264" s="20">
        <v>1.8</v>
      </c>
      <c r="J264" s="20">
        <v>1.9</v>
      </c>
      <c r="K264" s="20">
        <f t="shared" si="5"/>
        <v>130.9</v>
      </c>
      <c r="O264" s="96">
        <f t="shared" si="6"/>
        <v>0.17314814814814816</v>
      </c>
      <c r="P264" s="96"/>
      <c r="Q264" s="42">
        <v>1995</v>
      </c>
      <c r="R264" s="79">
        <v>590.2</v>
      </c>
      <c r="S264" s="79">
        <v>157</v>
      </c>
      <c r="T264" s="79">
        <v>484.5</v>
      </c>
      <c r="U264" s="79">
        <v>57.5</v>
      </c>
      <c r="V264" s="79">
        <v>14.8</v>
      </c>
      <c r="W264" s="79">
        <v>19.3</v>
      </c>
      <c r="X264" s="79">
        <v>28.6</v>
      </c>
      <c r="Y264" s="41"/>
      <c r="Z264" s="41"/>
      <c r="AI264" s="96"/>
      <c r="AJ264" s="96"/>
    </row>
    <row r="265" spans="1:36" ht="12.75">
      <c r="A265" s="5"/>
      <c r="B265" s="27">
        <v>1967</v>
      </c>
      <c r="C265" s="14">
        <v>810</v>
      </c>
      <c r="D265" s="20">
        <v>61.5</v>
      </c>
      <c r="E265" s="20">
        <v>34</v>
      </c>
      <c r="F265" s="20">
        <v>32.6</v>
      </c>
      <c r="G265" s="20">
        <v>13.7</v>
      </c>
      <c r="H265" s="20">
        <v>3</v>
      </c>
      <c r="I265" s="20">
        <v>1.9</v>
      </c>
      <c r="J265" s="20">
        <v>2.1</v>
      </c>
      <c r="K265" s="20">
        <f t="shared" si="5"/>
        <v>148.79999999999998</v>
      </c>
      <c r="O265" s="96">
        <f t="shared" si="6"/>
        <v>0.18370370370370367</v>
      </c>
      <c r="P265" s="96"/>
      <c r="Q265" s="42">
        <v>1996</v>
      </c>
      <c r="R265" s="79">
        <v>656.4</v>
      </c>
      <c r="S265" s="79">
        <v>171.8</v>
      </c>
      <c r="T265" s="79">
        <v>509.4</v>
      </c>
      <c r="U265" s="79">
        <v>54</v>
      </c>
      <c r="V265" s="79">
        <v>17.2</v>
      </c>
      <c r="W265" s="79">
        <v>18.7</v>
      </c>
      <c r="X265" s="79">
        <v>25.2</v>
      </c>
      <c r="Y265" s="41"/>
      <c r="Z265" s="41"/>
      <c r="AI265" s="96"/>
      <c r="AJ265" s="96"/>
    </row>
    <row r="266" spans="1:36" ht="12.75">
      <c r="A266" s="5"/>
      <c r="B266" s="27">
        <v>1968</v>
      </c>
      <c r="C266" s="14">
        <v>870</v>
      </c>
      <c r="D266" s="20">
        <v>68.7</v>
      </c>
      <c r="E266" s="20">
        <v>28.7</v>
      </c>
      <c r="F266" s="20">
        <v>33.9</v>
      </c>
      <c r="G266" s="20">
        <v>14.1</v>
      </c>
      <c r="H266" s="20">
        <v>3.1</v>
      </c>
      <c r="I266" s="20">
        <v>2</v>
      </c>
      <c r="J266" s="20">
        <v>2.5</v>
      </c>
      <c r="K266" s="20">
        <f t="shared" si="5"/>
        <v>153</v>
      </c>
      <c r="O266" s="96">
        <f t="shared" si="6"/>
        <v>0.17586206896551723</v>
      </c>
      <c r="P266" s="96"/>
      <c r="Q266" s="42">
        <v>1997</v>
      </c>
      <c r="R266" s="79">
        <f aca="true" t="shared" si="7" ref="R266:X267">D295</f>
        <v>737.466</v>
      </c>
      <c r="S266" s="79">
        <f t="shared" si="7"/>
        <v>182.293</v>
      </c>
      <c r="T266" s="79">
        <f t="shared" si="7"/>
        <v>539.371</v>
      </c>
      <c r="U266" s="79">
        <f t="shared" si="7"/>
        <v>56.924</v>
      </c>
      <c r="V266" s="79">
        <f t="shared" si="7"/>
        <v>16.358629287002245</v>
      </c>
      <c r="W266" s="79">
        <f t="shared" si="7"/>
        <v>17.92</v>
      </c>
      <c r="X266" s="79">
        <f t="shared" si="7"/>
        <v>25.46</v>
      </c>
      <c r="Y266" s="41"/>
      <c r="Z266" s="41"/>
      <c r="AI266" s="96"/>
      <c r="AJ266" s="96"/>
    </row>
    <row r="267" spans="1:36" ht="12.75">
      <c r="A267" s="5"/>
      <c r="B267" s="27">
        <v>1969</v>
      </c>
      <c r="C267" s="14">
        <v>948</v>
      </c>
      <c r="D267" s="20">
        <v>87.2</v>
      </c>
      <c r="E267" s="20">
        <v>36.7</v>
      </c>
      <c r="F267" s="20">
        <v>39</v>
      </c>
      <c r="G267" s="20">
        <v>15.2</v>
      </c>
      <c r="H267" s="20">
        <v>3.5</v>
      </c>
      <c r="I267" s="20">
        <v>2.3</v>
      </c>
      <c r="J267" s="20">
        <v>2.9</v>
      </c>
      <c r="K267" s="20">
        <f t="shared" si="5"/>
        <v>186.8</v>
      </c>
      <c r="L267" s="96"/>
      <c r="M267" s="96"/>
      <c r="N267" s="96"/>
      <c r="O267" s="96">
        <f t="shared" si="6"/>
        <v>0.19704641350210972</v>
      </c>
      <c r="P267" s="96"/>
      <c r="Q267" s="42">
        <v>1998</v>
      </c>
      <c r="R267" s="79">
        <f t="shared" si="7"/>
        <v>828.586</v>
      </c>
      <c r="S267" s="79">
        <f t="shared" si="7"/>
        <v>188.677</v>
      </c>
      <c r="T267" s="79">
        <f t="shared" si="7"/>
        <v>571.831</v>
      </c>
      <c r="U267" s="79">
        <f t="shared" si="7"/>
        <v>57.673</v>
      </c>
      <c r="V267" s="79">
        <f t="shared" si="7"/>
        <v>18.709156147860277</v>
      </c>
      <c r="W267" s="79">
        <f t="shared" si="7"/>
        <v>18.29</v>
      </c>
      <c r="X267" s="79">
        <f t="shared" si="7"/>
        <v>32.65</v>
      </c>
      <c r="Y267" s="41"/>
      <c r="Z267" s="41"/>
      <c r="AI267" s="96"/>
      <c r="AJ267" s="96"/>
    </row>
    <row r="268" spans="1:36" ht="12.75">
      <c r="A268" s="5"/>
      <c r="B268" s="27">
        <v>1970</v>
      </c>
      <c r="C268" s="14">
        <v>1010</v>
      </c>
      <c r="D268" s="20">
        <v>90.4</v>
      </c>
      <c r="E268" s="20">
        <v>32.8</v>
      </c>
      <c r="F268" s="20">
        <v>44.4</v>
      </c>
      <c r="G268" s="20">
        <v>15.7</v>
      </c>
      <c r="H268" s="20">
        <v>3.6</v>
      </c>
      <c r="I268" s="20">
        <v>2.4</v>
      </c>
      <c r="J268" s="20">
        <v>3.4</v>
      </c>
      <c r="K268" s="20">
        <f t="shared" si="5"/>
        <v>192.7</v>
      </c>
      <c r="L268" s="96"/>
      <c r="M268" s="96"/>
      <c r="N268" s="96"/>
      <c r="O268" s="96">
        <f t="shared" si="6"/>
        <v>0.19079207920792077</v>
      </c>
      <c r="P268" s="96"/>
      <c r="Q268" s="42">
        <v>1999</v>
      </c>
      <c r="R268" s="79">
        <v>0.1</v>
      </c>
      <c r="S268" s="79">
        <f aca="true" t="shared" si="8" ref="S268:X274">E297</f>
        <v>184.7</v>
      </c>
      <c r="T268" s="79">
        <f t="shared" si="8"/>
        <v>611.8</v>
      </c>
      <c r="U268" s="79">
        <f t="shared" si="8"/>
        <v>70.41</v>
      </c>
      <c r="V268" s="79">
        <f t="shared" si="8"/>
        <v>19.4517643124525</v>
      </c>
      <c r="W268" s="79">
        <f t="shared" si="8"/>
        <v>18.33</v>
      </c>
      <c r="X268" s="79">
        <f t="shared" si="8"/>
        <v>34.92</v>
      </c>
      <c r="Y268" s="41"/>
      <c r="Z268" s="41"/>
      <c r="AI268" s="96"/>
      <c r="AJ268" s="96"/>
    </row>
    <row r="269" spans="1:36" ht="12.75">
      <c r="A269" s="5"/>
      <c r="B269" s="27">
        <v>1971</v>
      </c>
      <c r="C269" s="14">
        <v>1078</v>
      </c>
      <c r="D269" s="20">
        <v>86.2</v>
      </c>
      <c r="E269" s="20">
        <v>26.8</v>
      </c>
      <c r="F269" s="20">
        <v>47.3</v>
      </c>
      <c r="G269" s="20">
        <v>16.6</v>
      </c>
      <c r="H269" s="20">
        <v>3.7</v>
      </c>
      <c r="I269" s="20">
        <v>2.6</v>
      </c>
      <c r="J269" s="20">
        <v>3.9</v>
      </c>
      <c r="K269" s="20">
        <f t="shared" si="5"/>
        <v>187.1</v>
      </c>
      <c r="L269" s="96"/>
      <c r="M269" s="96"/>
      <c r="N269" s="96"/>
      <c r="O269" s="96">
        <f t="shared" si="6"/>
        <v>0.1735621521335807</v>
      </c>
      <c r="P269" s="96"/>
      <c r="Q269" s="42">
        <v>2000</v>
      </c>
      <c r="R269" s="79">
        <f aca="true" t="shared" si="9" ref="R269:R274">D298</f>
        <v>1004.5</v>
      </c>
      <c r="S269" s="79">
        <f t="shared" si="8"/>
        <v>207.3</v>
      </c>
      <c r="T269" s="79">
        <f t="shared" si="8"/>
        <v>652.9</v>
      </c>
      <c r="U269" s="79">
        <f t="shared" si="8"/>
        <v>68.86</v>
      </c>
      <c r="V269" s="79">
        <f t="shared" si="8"/>
        <v>29.01</v>
      </c>
      <c r="W269" s="79">
        <f t="shared" si="8"/>
        <v>19.91</v>
      </c>
      <c r="X269" s="79">
        <f t="shared" si="8"/>
        <v>42.86</v>
      </c>
      <c r="Y269" s="41"/>
      <c r="Z269" s="41"/>
      <c r="AI269" s="96"/>
      <c r="AJ269" s="96"/>
    </row>
    <row r="270" spans="1:36" ht="12.75">
      <c r="A270" s="5"/>
      <c r="B270" s="27">
        <v>1972</v>
      </c>
      <c r="C270" s="14">
        <v>1175</v>
      </c>
      <c r="D270" s="20">
        <v>94.7</v>
      </c>
      <c r="E270" s="20">
        <v>32.2</v>
      </c>
      <c r="F270" s="20">
        <v>52.6</v>
      </c>
      <c r="G270" s="20">
        <v>15.5</v>
      </c>
      <c r="H270" s="20">
        <v>5.4</v>
      </c>
      <c r="I270" s="20">
        <v>3.3</v>
      </c>
      <c r="J270" s="20">
        <v>3.6</v>
      </c>
      <c r="K270" s="20">
        <f t="shared" si="5"/>
        <v>207.3</v>
      </c>
      <c r="L270" s="96"/>
      <c r="M270" s="96"/>
      <c r="N270" s="96"/>
      <c r="O270" s="96">
        <f t="shared" si="6"/>
        <v>0.17642553191489363</v>
      </c>
      <c r="P270" s="96"/>
      <c r="Q270" s="42">
        <v>2001</v>
      </c>
      <c r="R270" s="79">
        <f t="shared" si="9"/>
        <v>994.3</v>
      </c>
      <c r="S270" s="79">
        <f t="shared" si="8"/>
        <v>151.1</v>
      </c>
      <c r="T270" s="79">
        <f t="shared" si="8"/>
        <v>694</v>
      </c>
      <c r="U270" s="79">
        <f t="shared" si="8"/>
        <v>66.06</v>
      </c>
      <c r="V270" s="79">
        <f t="shared" si="8"/>
        <v>28.4</v>
      </c>
      <c r="W270" s="79">
        <f t="shared" si="8"/>
        <v>19.36</v>
      </c>
      <c r="X270" s="79">
        <f t="shared" si="8"/>
        <v>37.81</v>
      </c>
      <c r="Y270" s="41"/>
      <c r="Z270" s="41"/>
      <c r="AI270" s="96"/>
      <c r="AJ270" s="96"/>
    </row>
    <row r="271" spans="1:36" ht="12.75">
      <c r="A271" s="5"/>
      <c r="B271" s="27">
        <v>1973</v>
      </c>
      <c r="C271" s="14">
        <v>1310</v>
      </c>
      <c r="D271" s="20">
        <v>103.2</v>
      </c>
      <c r="E271" s="20">
        <v>36.2</v>
      </c>
      <c r="F271" s="20">
        <v>63.1</v>
      </c>
      <c r="G271" s="20">
        <v>16.3</v>
      </c>
      <c r="H271" s="20">
        <v>4.9</v>
      </c>
      <c r="I271" s="20">
        <v>3.2</v>
      </c>
      <c r="J271" s="20">
        <v>3.9</v>
      </c>
      <c r="K271" s="20">
        <f t="shared" si="5"/>
        <v>230.8</v>
      </c>
      <c r="L271" s="96"/>
      <c r="M271" s="96"/>
      <c r="N271" s="96"/>
      <c r="O271" s="96">
        <f t="shared" si="6"/>
        <v>0.17618320610687024</v>
      </c>
      <c r="P271" s="96"/>
      <c r="Q271" s="42">
        <v>2002</v>
      </c>
      <c r="R271" s="79">
        <f t="shared" si="9"/>
        <v>858.3</v>
      </c>
      <c r="S271" s="79">
        <f t="shared" si="8"/>
        <v>148</v>
      </c>
      <c r="T271" s="79">
        <f t="shared" si="8"/>
        <v>700.8</v>
      </c>
      <c r="U271" s="79">
        <f t="shared" si="8"/>
        <v>66.98</v>
      </c>
      <c r="V271" s="79">
        <f t="shared" si="8"/>
        <v>26.5</v>
      </c>
      <c r="W271" s="79">
        <f t="shared" si="8"/>
        <v>18.6</v>
      </c>
      <c r="X271" s="79">
        <f t="shared" si="8"/>
        <v>33.92</v>
      </c>
      <c r="Y271" s="41"/>
      <c r="Z271" s="41"/>
      <c r="AI271" s="96"/>
      <c r="AJ271" s="96"/>
    </row>
    <row r="272" spans="1:36" ht="12.75">
      <c r="A272" s="5"/>
      <c r="B272" s="27">
        <v>1974</v>
      </c>
      <c r="C272" s="14">
        <v>1438</v>
      </c>
      <c r="D272" s="20">
        <v>119</v>
      </c>
      <c r="E272" s="20">
        <v>38.6</v>
      </c>
      <c r="F272" s="20">
        <v>75.1</v>
      </c>
      <c r="G272" s="20">
        <v>16.8</v>
      </c>
      <c r="H272" s="20">
        <v>5</v>
      </c>
      <c r="I272" s="20">
        <v>3.3</v>
      </c>
      <c r="J272" s="20">
        <v>5.4</v>
      </c>
      <c r="K272" s="20">
        <f t="shared" si="5"/>
        <v>263.2</v>
      </c>
      <c r="L272" s="96"/>
      <c r="M272" s="96"/>
      <c r="N272" s="96"/>
      <c r="O272" s="96">
        <f t="shared" si="6"/>
        <v>0.18303198887343533</v>
      </c>
      <c r="P272" s="96"/>
      <c r="Q272" s="42">
        <v>2003</v>
      </c>
      <c r="R272" s="79">
        <f t="shared" si="9"/>
        <v>793.7</v>
      </c>
      <c r="S272" s="79">
        <f t="shared" si="8"/>
        <v>131.8</v>
      </c>
      <c r="T272" s="79">
        <f t="shared" si="8"/>
        <v>713</v>
      </c>
      <c r="U272" s="79">
        <f t="shared" si="8"/>
        <v>67.52</v>
      </c>
      <c r="V272" s="79">
        <f t="shared" si="8"/>
        <v>21.95</v>
      </c>
      <c r="W272" s="79">
        <f t="shared" si="8"/>
        <v>19.86</v>
      </c>
      <c r="X272" s="79">
        <f t="shared" si="8"/>
        <v>34.53</v>
      </c>
      <c r="Y272" s="41"/>
      <c r="Z272" s="41"/>
      <c r="AI272" s="96"/>
      <c r="AJ272" s="96"/>
    </row>
    <row r="273" spans="1:36" ht="12.75">
      <c r="A273" s="5"/>
      <c r="B273" s="27">
        <v>1975</v>
      </c>
      <c r="C273" s="14">
        <v>1554</v>
      </c>
      <c r="D273" s="20">
        <v>122.4</v>
      </c>
      <c r="E273" s="20">
        <v>40.6</v>
      </c>
      <c r="F273" s="20">
        <v>84.5</v>
      </c>
      <c r="G273" s="20">
        <v>16.6</v>
      </c>
      <c r="H273" s="20">
        <v>4.6</v>
      </c>
      <c r="I273" s="20">
        <v>3.7</v>
      </c>
      <c r="J273" s="20">
        <v>6.7</v>
      </c>
      <c r="K273" s="20">
        <f t="shared" si="5"/>
        <v>279.1</v>
      </c>
      <c r="L273" s="96"/>
      <c r="M273" s="96"/>
      <c r="N273" s="96"/>
      <c r="O273" s="96">
        <f t="shared" si="6"/>
        <v>0.1796010296010296</v>
      </c>
      <c r="P273" s="96"/>
      <c r="Q273" s="42">
        <v>2004</v>
      </c>
      <c r="R273" s="79">
        <f t="shared" si="9"/>
        <v>808.959</v>
      </c>
      <c r="S273" s="79">
        <f t="shared" si="8"/>
        <v>189.371</v>
      </c>
      <c r="T273" s="79">
        <f t="shared" si="8"/>
        <v>733.407</v>
      </c>
      <c r="U273" s="79">
        <f t="shared" si="8"/>
        <v>69.855</v>
      </c>
      <c r="V273" s="79">
        <f t="shared" si="8"/>
        <v>24.831</v>
      </c>
      <c r="W273" s="79">
        <f t="shared" si="8"/>
        <v>21.083</v>
      </c>
      <c r="X273" s="79">
        <f t="shared" si="8"/>
        <v>32.773</v>
      </c>
      <c r="Y273" s="41"/>
      <c r="Z273" s="41"/>
      <c r="AI273" s="96"/>
      <c r="AJ273" s="96"/>
    </row>
    <row r="274" spans="1:36" ht="12.75">
      <c r="A274" s="5"/>
      <c r="B274" s="27">
        <v>1976</v>
      </c>
      <c r="C274" s="14">
        <v>1733</v>
      </c>
      <c r="D274" s="20">
        <v>131.6</v>
      </c>
      <c r="E274" s="20">
        <v>41.4</v>
      </c>
      <c r="F274" s="20">
        <v>90.8</v>
      </c>
      <c r="G274" s="20">
        <v>17</v>
      </c>
      <c r="H274" s="20">
        <v>5.2</v>
      </c>
      <c r="I274" s="20">
        <v>4.1</v>
      </c>
      <c r="J274" s="20">
        <v>8</v>
      </c>
      <c r="K274" s="20">
        <f t="shared" si="5"/>
        <v>298.1</v>
      </c>
      <c r="L274" s="96"/>
      <c r="M274" s="96"/>
      <c r="N274" s="96"/>
      <c r="O274" s="96">
        <f t="shared" si="6"/>
        <v>0.17201384881708023</v>
      </c>
      <c r="P274" s="96"/>
      <c r="Q274" s="42">
        <v>2005</v>
      </c>
      <c r="R274" s="79">
        <f t="shared" si="9"/>
        <v>927.222</v>
      </c>
      <c r="S274" s="79">
        <f t="shared" si="8"/>
        <v>278.282</v>
      </c>
      <c r="T274" s="79">
        <f t="shared" si="8"/>
        <v>794.125</v>
      </c>
      <c r="U274" s="79">
        <f t="shared" si="8"/>
        <v>73.094</v>
      </c>
      <c r="V274" s="79">
        <f t="shared" si="8"/>
        <v>24.764</v>
      </c>
      <c r="W274" s="79">
        <f t="shared" si="8"/>
        <v>23.379</v>
      </c>
      <c r="X274" s="79">
        <f t="shared" si="8"/>
        <v>32.993</v>
      </c>
      <c r="Y274" s="41"/>
      <c r="Z274" s="41"/>
      <c r="AI274" s="96"/>
      <c r="AJ274" s="96"/>
    </row>
    <row r="275" spans="1:36" ht="12.75" customHeight="1">
      <c r="A275" s="5"/>
      <c r="B275" s="27">
        <v>1977</v>
      </c>
      <c r="C275" s="14">
        <v>1972</v>
      </c>
      <c r="D275" s="20">
        <v>157.6</v>
      </c>
      <c r="E275" s="20">
        <v>54.9</v>
      </c>
      <c r="F275" s="20">
        <v>106.5</v>
      </c>
      <c r="G275" s="20">
        <v>17.5</v>
      </c>
      <c r="H275" s="20">
        <v>7.3</v>
      </c>
      <c r="I275" s="20">
        <v>5.2</v>
      </c>
      <c r="J275" s="20">
        <v>6.5</v>
      </c>
      <c r="K275" s="20">
        <f t="shared" si="5"/>
        <v>355.5</v>
      </c>
      <c r="L275" s="96"/>
      <c r="M275" s="96"/>
      <c r="N275" s="96"/>
      <c r="O275" s="96">
        <f t="shared" si="6"/>
        <v>0.1802738336713996</v>
      </c>
      <c r="P275" s="96"/>
      <c r="Q275" s="42">
        <v>2006</v>
      </c>
      <c r="R275" s="79">
        <f aca="true" t="shared" si="10" ref="R275:X275">D308</f>
        <v>0</v>
      </c>
      <c r="S275" s="79">
        <f t="shared" si="10"/>
        <v>0</v>
      </c>
      <c r="T275" s="79">
        <f t="shared" si="10"/>
        <v>0</v>
      </c>
      <c r="U275" s="79">
        <f t="shared" si="10"/>
        <v>0</v>
      </c>
      <c r="V275" s="79">
        <f t="shared" si="10"/>
        <v>0</v>
      </c>
      <c r="W275" s="79">
        <f t="shared" si="10"/>
        <v>0</v>
      </c>
      <c r="X275" s="79">
        <f t="shared" si="10"/>
        <v>0</v>
      </c>
      <c r="Y275" s="41"/>
      <c r="Z275" s="41"/>
      <c r="AI275" s="96"/>
      <c r="AJ275" s="96"/>
    </row>
    <row r="276" spans="1:36" ht="12.75" customHeight="1">
      <c r="A276" s="5"/>
      <c r="B276" s="27">
        <v>1978</v>
      </c>
      <c r="C276" s="14">
        <v>2214</v>
      </c>
      <c r="D276" s="20">
        <v>181</v>
      </c>
      <c r="E276" s="20">
        <v>60</v>
      </c>
      <c r="F276" s="20">
        <v>121</v>
      </c>
      <c r="G276" s="20">
        <v>18.4</v>
      </c>
      <c r="H276" s="20">
        <v>5.3</v>
      </c>
      <c r="I276" s="20">
        <v>6.6</v>
      </c>
      <c r="J276" s="20">
        <v>7.4</v>
      </c>
      <c r="K276" s="20">
        <f t="shared" si="5"/>
        <v>399.7</v>
      </c>
      <c r="L276" s="96"/>
      <c r="M276" s="96"/>
      <c r="N276" s="96"/>
      <c r="O276" s="96">
        <f t="shared" si="6"/>
        <v>0.18053297199638663</v>
      </c>
      <c r="P276" s="96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I276" s="96"/>
      <c r="AJ276" s="96"/>
    </row>
    <row r="277" spans="1:36" ht="12.75" customHeight="1">
      <c r="A277" s="5"/>
      <c r="B277" s="27">
        <v>1979</v>
      </c>
      <c r="C277" s="14">
        <v>2498</v>
      </c>
      <c r="D277" s="20">
        <v>217.8</v>
      </c>
      <c r="E277" s="20">
        <v>65.7</v>
      </c>
      <c r="F277" s="20">
        <v>138.9</v>
      </c>
      <c r="G277" s="20">
        <v>18.7</v>
      </c>
      <c r="H277" s="20">
        <v>5.4</v>
      </c>
      <c r="I277" s="20">
        <v>7.4</v>
      </c>
      <c r="J277" s="20">
        <v>9.3</v>
      </c>
      <c r="K277" s="20">
        <f t="shared" si="5"/>
        <v>463.19999999999993</v>
      </c>
      <c r="L277" s="96"/>
      <c r="M277" s="96"/>
      <c r="N277" s="96"/>
      <c r="O277" s="96">
        <f t="shared" si="6"/>
        <v>0.1854283426741393</v>
      </c>
      <c r="P277" s="96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I277" s="96"/>
      <c r="AJ277" s="96"/>
    </row>
    <row r="278" spans="1:36" ht="12.75" customHeight="1">
      <c r="A278" s="5"/>
      <c r="B278" s="27">
        <v>1980</v>
      </c>
      <c r="C278" s="14">
        <v>2719</v>
      </c>
      <c r="D278" s="20">
        <v>244.1</v>
      </c>
      <c r="E278" s="20">
        <v>64.6</v>
      </c>
      <c r="F278" s="20">
        <v>157.8</v>
      </c>
      <c r="G278" s="20">
        <v>24.3</v>
      </c>
      <c r="H278" s="20">
        <v>6.4</v>
      </c>
      <c r="I278" s="20">
        <v>7.2</v>
      </c>
      <c r="J278" s="20">
        <v>12.7</v>
      </c>
      <c r="K278" s="20">
        <f t="shared" si="5"/>
        <v>517.1</v>
      </c>
      <c r="L278" s="96"/>
      <c r="M278" s="96"/>
      <c r="N278" s="96"/>
      <c r="O278" s="96">
        <f t="shared" si="6"/>
        <v>0.1901802133137183</v>
      </c>
      <c r="P278" s="96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I278" s="96"/>
      <c r="AJ278" s="96"/>
    </row>
    <row r="279" spans="1:36" ht="12.75" customHeight="1">
      <c r="A279" s="5"/>
      <c r="B279" s="27">
        <v>1981</v>
      </c>
      <c r="C279" s="14">
        <v>3048</v>
      </c>
      <c r="D279" s="20">
        <v>285.9</v>
      </c>
      <c r="E279" s="20">
        <v>61.1</v>
      </c>
      <c r="F279" s="20">
        <v>182.7</v>
      </c>
      <c r="G279" s="20">
        <v>40.8</v>
      </c>
      <c r="H279" s="20">
        <v>6.8</v>
      </c>
      <c r="I279" s="20">
        <v>8.1</v>
      </c>
      <c r="J279" s="20">
        <v>13.8</v>
      </c>
      <c r="K279" s="20">
        <f t="shared" si="5"/>
        <v>599.1999999999999</v>
      </c>
      <c r="L279" s="96"/>
      <c r="M279" s="96"/>
      <c r="N279" s="96"/>
      <c r="O279" s="96">
        <f t="shared" si="6"/>
        <v>0.19658792650918633</v>
      </c>
      <c r="P279" s="96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I279" s="96"/>
      <c r="AJ279" s="96"/>
    </row>
    <row r="280" spans="1:36" ht="12.75" customHeight="1">
      <c r="A280" s="5"/>
      <c r="B280" s="27">
        <v>1982</v>
      </c>
      <c r="C280" s="14">
        <v>3214</v>
      </c>
      <c r="D280" s="20">
        <v>297.7</v>
      </c>
      <c r="E280" s="20">
        <v>49.2</v>
      </c>
      <c r="F280" s="20">
        <v>201.5</v>
      </c>
      <c r="G280" s="20">
        <v>36.3</v>
      </c>
      <c r="H280" s="20">
        <v>8</v>
      </c>
      <c r="I280" s="20">
        <v>8.9</v>
      </c>
      <c r="J280" s="20">
        <v>16.2</v>
      </c>
      <c r="K280" s="20">
        <f t="shared" si="5"/>
        <v>617.8</v>
      </c>
      <c r="L280" s="96"/>
      <c r="M280" s="96"/>
      <c r="N280" s="96"/>
      <c r="O280" s="96">
        <f t="shared" si="6"/>
        <v>0.19222153080273802</v>
      </c>
      <c r="P280" s="96"/>
      <c r="Q280" s="41"/>
      <c r="R280" s="97" t="s">
        <v>49</v>
      </c>
      <c r="S280" s="41"/>
      <c r="T280" s="41"/>
      <c r="U280" s="41"/>
      <c r="V280" s="41"/>
      <c r="W280" s="41"/>
      <c r="X280" s="41"/>
      <c r="Y280" s="41"/>
      <c r="Z280" s="41"/>
      <c r="AC280" s="43"/>
      <c r="AI280" s="96"/>
      <c r="AJ280" s="96"/>
    </row>
    <row r="281" spans="1:36" ht="12.75" customHeight="1">
      <c r="A281" s="5"/>
      <c r="B281" s="27">
        <v>1983</v>
      </c>
      <c r="C281" s="14">
        <v>3422</v>
      </c>
      <c r="D281" s="20">
        <v>288.9</v>
      </c>
      <c r="E281" s="20">
        <v>37</v>
      </c>
      <c r="F281" s="20">
        <v>209</v>
      </c>
      <c r="G281" s="20">
        <v>35.3</v>
      </c>
      <c r="H281" s="20">
        <v>6.1</v>
      </c>
      <c r="I281" s="20">
        <v>8.7</v>
      </c>
      <c r="J281" s="20">
        <v>15.6</v>
      </c>
      <c r="K281" s="20">
        <f t="shared" si="5"/>
        <v>600.6</v>
      </c>
      <c r="L281" s="96"/>
      <c r="M281" s="96"/>
      <c r="N281" s="96"/>
      <c r="O281" s="96">
        <f t="shared" si="6"/>
        <v>0.17551139684395092</v>
      </c>
      <c r="P281" s="96"/>
      <c r="Q281" s="42">
        <v>1962</v>
      </c>
      <c r="R281" s="80">
        <f aca="true" t="shared" si="11" ref="R281:R305">K260/C260</f>
        <v>0.17517605633802816</v>
      </c>
      <c r="S281" s="41"/>
      <c r="T281" s="41"/>
      <c r="U281" s="41"/>
      <c r="V281" s="41"/>
      <c r="W281" s="41"/>
      <c r="X281" s="41"/>
      <c r="Y281" s="41"/>
      <c r="Z281" s="41"/>
      <c r="AI281" s="96"/>
      <c r="AJ281" s="96"/>
    </row>
    <row r="282" spans="1:36" ht="12.75" customHeight="1">
      <c r="A282" s="5"/>
      <c r="B282" s="27">
        <v>1984</v>
      </c>
      <c r="C282" s="14">
        <v>3820</v>
      </c>
      <c r="D282" s="20">
        <v>298.4</v>
      </c>
      <c r="E282" s="20">
        <v>56.9</v>
      </c>
      <c r="F282" s="20">
        <v>239.4</v>
      </c>
      <c r="G282" s="20">
        <v>37.4</v>
      </c>
      <c r="H282" s="20">
        <v>6</v>
      </c>
      <c r="I282" s="20">
        <v>11.4</v>
      </c>
      <c r="J282" s="20">
        <v>17.1</v>
      </c>
      <c r="K282" s="20">
        <f t="shared" si="5"/>
        <v>666.5999999999999</v>
      </c>
      <c r="L282" s="96"/>
      <c r="M282" s="96"/>
      <c r="N282" s="96"/>
      <c r="O282" s="96">
        <f t="shared" si="6"/>
        <v>0.1745026178010471</v>
      </c>
      <c r="P282" s="96"/>
      <c r="Q282" s="42">
        <v>1963</v>
      </c>
      <c r="R282" s="80">
        <f t="shared" si="11"/>
        <v>0.17796327212020036</v>
      </c>
      <c r="S282" s="41"/>
      <c r="T282" s="41"/>
      <c r="U282" s="41"/>
      <c r="V282" s="41"/>
      <c r="W282" s="41"/>
      <c r="X282" s="41"/>
      <c r="Y282" s="41"/>
      <c r="Z282" s="41"/>
      <c r="AI282" s="96"/>
      <c r="AJ282" s="96"/>
    </row>
    <row r="283" spans="1:36" ht="12.75" customHeight="1">
      <c r="A283" s="5"/>
      <c r="B283" s="27">
        <v>1985</v>
      </c>
      <c r="C283" s="14">
        <v>4108</v>
      </c>
      <c r="D283" s="20">
        <v>334.5</v>
      </c>
      <c r="E283" s="20">
        <v>61.3</v>
      </c>
      <c r="F283" s="20">
        <v>265.2</v>
      </c>
      <c r="G283" s="20">
        <v>36</v>
      </c>
      <c r="H283" s="20">
        <v>6.4</v>
      </c>
      <c r="I283" s="20">
        <v>12.1</v>
      </c>
      <c r="J283" s="20">
        <v>18.6</v>
      </c>
      <c r="K283" s="20">
        <f t="shared" si="5"/>
        <v>734.1</v>
      </c>
      <c r="L283" s="96"/>
      <c r="M283" s="96"/>
      <c r="N283" s="96"/>
      <c r="O283" s="96">
        <f t="shared" si="6"/>
        <v>0.17870009737098344</v>
      </c>
      <c r="P283" s="96"/>
      <c r="Q283" s="42">
        <v>1964</v>
      </c>
      <c r="R283" s="80">
        <f t="shared" si="11"/>
        <v>0.17581903276131045</v>
      </c>
      <c r="S283" s="41"/>
      <c r="T283" s="41"/>
      <c r="U283" s="41"/>
      <c r="V283" s="41"/>
      <c r="W283" s="41"/>
      <c r="X283" s="41"/>
      <c r="Y283" s="41"/>
      <c r="Z283" s="41"/>
      <c r="AI283" s="96"/>
      <c r="AJ283" s="96"/>
    </row>
    <row r="284" spans="1:36" ht="12.75" customHeight="1">
      <c r="A284" s="5"/>
      <c r="B284" s="27">
        <v>1986</v>
      </c>
      <c r="C284" s="14">
        <v>4368</v>
      </c>
      <c r="D284" s="20">
        <v>349</v>
      </c>
      <c r="E284" s="20">
        <v>63.1</v>
      </c>
      <c r="F284" s="20">
        <v>283.9</v>
      </c>
      <c r="G284" s="20">
        <v>32.9</v>
      </c>
      <c r="H284" s="20">
        <v>7</v>
      </c>
      <c r="I284" s="20">
        <v>13.3</v>
      </c>
      <c r="J284" s="20">
        <v>20.1</v>
      </c>
      <c r="K284" s="20">
        <f t="shared" si="5"/>
        <v>769.3</v>
      </c>
      <c r="L284" s="96"/>
      <c r="M284" s="96"/>
      <c r="N284" s="96"/>
      <c r="O284" s="96">
        <f t="shared" si="6"/>
        <v>0.17612179487179486</v>
      </c>
      <c r="P284" s="96"/>
      <c r="Q284" s="42">
        <v>1965</v>
      </c>
      <c r="R284" s="80">
        <f t="shared" si="11"/>
        <v>0.1700145560407569</v>
      </c>
      <c r="S284" s="41"/>
      <c r="T284" s="41"/>
      <c r="U284" s="41"/>
      <c r="V284" s="41"/>
      <c r="W284" s="41"/>
      <c r="X284" s="41"/>
      <c r="Y284" s="41"/>
      <c r="Z284" s="41"/>
      <c r="AI284" s="96"/>
      <c r="AJ284" s="96"/>
    </row>
    <row r="285" spans="1:36" ht="12.75" customHeight="1">
      <c r="A285" s="5"/>
      <c r="B285" s="27">
        <v>1987</v>
      </c>
      <c r="C285" s="14">
        <v>4609</v>
      </c>
      <c r="D285" s="20">
        <v>392.6</v>
      </c>
      <c r="E285" s="20">
        <v>83.9</v>
      </c>
      <c r="F285" s="20">
        <v>303.3</v>
      </c>
      <c r="G285" s="20">
        <v>32.5</v>
      </c>
      <c r="H285" s="20">
        <v>7.5</v>
      </c>
      <c r="I285" s="20">
        <v>15.1</v>
      </c>
      <c r="J285" s="20">
        <v>19.6</v>
      </c>
      <c r="K285" s="20">
        <f t="shared" si="5"/>
        <v>854.5</v>
      </c>
      <c r="L285" s="96"/>
      <c r="M285" s="96"/>
      <c r="N285" s="96"/>
      <c r="O285" s="96">
        <f t="shared" si="6"/>
        <v>0.18539813408548492</v>
      </c>
      <c r="P285" s="96"/>
      <c r="Q285" s="42">
        <v>1966</v>
      </c>
      <c r="R285" s="80">
        <f t="shared" si="11"/>
        <v>0.17314814814814816</v>
      </c>
      <c r="S285" s="41"/>
      <c r="T285" s="41"/>
      <c r="U285" s="41"/>
      <c r="V285" s="41"/>
      <c r="W285" s="41"/>
      <c r="X285" s="41"/>
      <c r="Y285" s="41"/>
      <c r="Z285" s="41"/>
      <c r="AI285" s="96"/>
      <c r="AJ285" s="96"/>
    </row>
    <row r="286" spans="1:36" ht="12.75" customHeight="1">
      <c r="A286" s="5"/>
      <c r="B286" s="27">
        <v>1988</v>
      </c>
      <c r="C286" s="14">
        <v>4957</v>
      </c>
      <c r="D286" s="20">
        <v>401.2</v>
      </c>
      <c r="E286" s="20">
        <v>94.5</v>
      </c>
      <c r="F286" s="20">
        <v>334.3</v>
      </c>
      <c r="G286" s="20">
        <v>35.2</v>
      </c>
      <c r="H286" s="20">
        <v>7.6</v>
      </c>
      <c r="I286" s="20">
        <v>16.2</v>
      </c>
      <c r="J286" s="20">
        <v>20.3</v>
      </c>
      <c r="K286" s="20">
        <f t="shared" si="5"/>
        <v>909.3000000000001</v>
      </c>
      <c r="L286" s="96"/>
      <c r="M286" s="96"/>
      <c r="N286" s="96"/>
      <c r="O286" s="96">
        <f t="shared" si="6"/>
        <v>0.1834375630421626</v>
      </c>
      <c r="P286" s="96"/>
      <c r="Q286" s="42">
        <v>1967</v>
      </c>
      <c r="R286" s="80">
        <f t="shared" si="11"/>
        <v>0.18370370370370367</v>
      </c>
      <c r="S286" s="41"/>
      <c r="T286" s="41"/>
      <c r="U286" s="41"/>
      <c r="V286" s="41"/>
      <c r="W286" s="41"/>
      <c r="X286" s="41"/>
      <c r="Y286" s="41"/>
      <c r="Z286" s="41"/>
      <c r="AI286" s="96"/>
      <c r="AJ286" s="96"/>
    </row>
    <row r="287" spans="1:36" ht="12.75" customHeight="1">
      <c r="A287" s="5"/>
      <c r="B287" s="27">
        <v>1989</v>
      </c>
      <c r="C287" s="14">
        <v>5355</v>
      </c>
      <c r="D287" s="20">
        <v>445.7</v>
      </c>
      <c r="E287" s="20">
        <v>103.3</v>
      </c>
      <c r="F287" s="20">
        <v>359.4</v>
      </c>
      <c r="G287" s="20">
        <v>34.4</v>
      </c>
      <c r="H287" s="20">
        <v>18.7</v>
      </c>
      <c r="I287" s="20">
        <v>16.3</v>
      </c>
      <c r="J287" s="20">
        <v>23.3</v>
      </c>
      <c r="K287" s="20">
        <f t="shared" si="5"/>
        <v>1001.0999999999999</v>
      </c>
      <c r="L287" s="96"/>
      <c r="M287" s="96"/>
      <c r="N287" s="96"/>
      <c r="O287" s="96">
        <f t="shared" si="6"/>
        <v>0.18694677871148457</v>
      </c>
      <c r="P287" s="96"/>
      <c r="Q287" s="42">
        <v>1968</v>
      </c>
      <c r="R287" s="80">
        <f t="shared" si="11"/>
        <v>0.17586206896551723</v>
      </c>
      <c r="S287" s="41"/>
      <c r="T287" s="41"/>
      <c r="U287" s="41"/>
      <c r="V287" s="41"/>
      <c r="W287" s="41"/>
      <c r="X287" s="41"/>
      <c r="Y287" s="41"/>
      <c r="Z287" s="41"/>
      <c r="AI287" s="96"/>
      <c r="AJ287" s="96"/>
    </row>
    <row r="288" spans="1:36" ht="12.75" customHeight="1">
      <c r="A288" s="5"/>
      <c r="B288" s="27">
        <v>1990</v>
      </c>
      <c r="C288" s="14">
        <v>5683</v>
      </c>
      <c r="D288" s="20">
        <v>466.9</v>
      </c>
      <c r="E288" s="20">
        <v>93.5</v>
      </c>
      <c r="F288" s="20">
        <v>380</v>
      </c>
      <c r="G288" s="20">
        <v>35.3</v>
      </c>
      <c r="H288" s="20">
        <v>11.5</v>
      </c>
      <c r="I288" s="20">
        <v>16.7</v>
      </c>
      <c r="J288" s="20">
        <v>28</v>
      </c>
      <c r="K288" s="20">
        <f t="shared" si="5"/>
        <v>1031.9</v>
      </c>
      <c r="L288" s="96"/>
      <c r="M288" s="96"/>
      <c r="N288" s="96"/>
      <c r="O288" s="96">
        <f t="shared" si="6"/>
        <v>0.18157663206053143</v>
      </c>
      <c r="P288" s="96"/>
      <c r="Q288" s="42">
        <v>1969</v>
      </c>
      <c r="R288" s="80">
        <f t="shared" si="11"/>
        <v>0.19704641350210972</v>
      </c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96"/>
      <c r="AD288" s="96"/>
      <c r="AE288" s="96"/>
      <c r="AF288" s="96"/>
      <c r="AG288" s="96"/>
      <c r="AH288" s="96"/>
      <c r="AI288" s="96"/>
      <c r="AJ288" s="96"/>
    </row>
    <row r="289" spans="1:36" ht="12.75" customHeight="1">
      <c r="A289" s="5"/>
      <c r="B289" s="27">
        <v>1991</v>
      </c>
      <c r="C289" s="14">
        <v>5861</v>
      </c>
      <c r="D289" s="20">
        <v>467.8</v>
      </c>
      <c r="E289" s="20">
        <v>98.1</v>
      </c>
      <c r="F289" s="20">
        <v>396</v>
      </c>
      <c r="G289" s="20">
        <v>42.4</v>
      </c>
      <c r="H289" s="20">
        <v>11.1</v>
      </c>
      <c r="I289" s="20">
        <v>15.9</v>
      </c>
      <c r="J289" s="20">
        <v>23.6</v>
      </c>
      <c r="K289" s="20">
        <f t="shared" si="5"/>
        <v>1054.8999999999999</v>
      </c>
      <c r="L289" s="96"/>
      <c r="M289" s="96"/>
      <c r="N289" s="96"/>
      <c r="O289" s="96">
        <f t="shared" si="6"/>
        <v>0.17998635045214126</v>
      </c>
      <c r="P289" s="96"/>
      <c r="Q289" s="42">
        <v>1970</v>
      </c>
      <c r="R289" s="80">
        <f t="shared" si="11"/>
        <v>0.19079207920792077</v>
      </c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96"/>
      <c r="AD289" s="96"/>
      <c r="AE289" s="96"/>
      <c r="AF289" s="96"/>
      <c r="AG289" s="96"/>
      <c r="AH289" s="96"/>
      <c r="AI289" s="96"/>
      <c r="AJ289" s="96"/>
    </row>
    <row r="290" spans="1:36" ht="12.75" customHeight="1">
      <c r="A290" s="5"/>
      <c r="B290" s="27">
        <v>1992</v>
      </c>
      <c r="C290" s="14">
        <v>6149</v>
      </c>
      <c r="D290" s="20">
        <v>476</v>
      </c>
      <c r="E290" s="20">
        <v>100.3</v>
      </c>
      <c r="F290" s="20">
        <v>413.7</v>
      </c>
      <c r="G290" s="20">
        <v>45.6</v>
      </c>
      <c r="H290" s="20">
        <v>11.1</v>
      </c>
      <c r="I290" s="20">
        <v>17.4</v>
      </c>
      <c r="J290" s="20">
        <v>27.3</v>
      </c>
      <c r="K290" s="20">
        <f t="shared" si="5"/>
        <v>1091.3999999999999</v>
      </c>
      <c r="L290" s="96"/>
      <c r="M290" s="96"/>
      <c r="N290" s="96"/>
      <c r="O290" s="96">
        <f t="shared" si="6"/>
        <v>0.17749227516669375</v>
      </c>
      <c r="P290" s="96"/>
      <c r="Q290" s="42">
        <v>1971</v>
      </c>
      <c r="R290" s="80">
        <f t="shared" si="11"/>
        <v>0.1735621521335807</v>
      </c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96"/>
      <c r="AD290" s="96"/>
      <c r="AE290" s="96"/>
      <c r="AF290" s="96"/>
      <c r="AG290" s="96"/>
      <c r="AH290" s="96"/>
      <c r="AI290" s="96"/>
      <c r="AJ290" s="96"/>
    </row>
    <row r="291" spans="1:36" ht="12.75" customHeight="1">
      <c r="A291" s="5"/>
      <c r="B291" s="27">
        <v>1993</v>
      </c>
      <c r="C291" s="14">
        <v>6477</v>
      </c>
      <c r="D291" s="20">
        <v>509.7</v>
      </c>
      <c r="E291" s="20">
        <v>117.5</v>
      </c>
      <c r="F291" s="20">
        <v>428.3</v>
      </c>
      <c r="G291" s="20">
        <v>48.1</v>
      </c>
      <c r="H291" s="20">
        <v>12.6</v>
      </c>
      <c r="I291" s="20">
        <v>18.8</v>
      </c>
      <c r="J291" s="20">
        <v>19.5</v>
      </c>
      <c r="K291" s="20">
        <f t="shared" si="5"/>
        <v>1154.4999999999998</v>
      </c>
      <c r="L291" s="96"/>
      <c r="M291" s="96"/>
      <c r="N291" s="96"/>
      <c r="O291" s="96">
        <f t="shared" si="6"/>
        <v>0.17824610159024237</v>
      </c>
      <c r="P291" s="96"/>
      <c r="Q291" s="42">
        <v>1972</v>
      </c>
      <c r="R291" s="80">
        <f t="shared" si="11"/>
        <v>0.17642553191489363</v>
      </c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96"/>
      <c r="AD291" s="96"/>
      <c r="AE291" s="96"/>
      <c r="AF291" s="96"/>
      <c r="AG291" s="96"/>
      <c r="AH291" s="96"/>
      <c r="AI291" s="96"/>
      <c r="AJ291" s="96"/>
    </row>
    <row r="292" spans="1:36" ht="12.75" customHeight="1">
      <c r="A292" s="5"/>
      <c r="B292" s="27">
        <v>1994</v>
      </c>
      <c r="C292" s="14">
        <v>6837</v>
      </c>
      <c r="D292" s="20">
        <v>543.1</v>
      </c>
      <c r="E292" s="20">
        <v>140.4</v>
      </c>
      <c r="F292" s="20">
        <v>461.5</v>
      </c>
      <c r="G292" s="20">
        <v>55.2</v>
      </c>
      <c r="H292" s="20">
        <v>15.2</v>
      </c>
      <c r="I292" s="20">
        <v>20.1</v>
      </c>
      <c r="J292" s="20">
        <v>23.2</v>
      </c>
      <c r="K292" s="20">
        <f t="shared" si="5"/>
        <v>1258.7</v>
      </c>
      <c r="L292" s="96"/>
      <c r="M292" s="96"/>
      <c r="N292" s="96"/>
      <c r="O292" s="96">
        <f t="shared" si="6"/>
        <v>0.18410121398274099</v>
      </c>
      <c r="P292" s="96"/>
      <c r="Q292" s="42">
        <v>1973</v>
      </c>
      <c r="R292" s="80">
        <f t="shared" si="11"/>
        <v>0.17618320610687024</v>
      </c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96"/>
      <c r="AD292" s="96"/>
      <c r="AE292" s="96"/>
      <c r="AF292" s="96"/>
      <c r="AG292" s="96"/>
      <c r="AH292" s="96"/>
      <c r="AI292" s="96"/>
      <c r="AJ292" s="96"/>
    </row>
    <row r="293" spans="1:36" ht="12.75" customHeight="1">
      <c r="A293" s="5"/>
      <c r="B293" s="27">
        <v>1995</v>
      </c>
      <c r="C293" s="14">
        <v>7187</v>
      </c>
      <c r="D293" s="20">
        <v>590.2</v>
      </c>
      <c r="E293" s="20">
        <v>157</v>
      </c>
      <c r="F293" s="20">
        <v>484.5</v>
      </c>
      <c r="G293" s="20">
        <v>57.5</v>
      </c>
      <c r="H293" s="20">
        <v>14.8</v>
      </c>
      <c r="I293" s="20">
        <v>19.3</v>
      </c>
      <c r="J293" s="20">
        <v>28.6</v>
      </c>
      <c r="K293" s="20">
        <f t="shared" si="5"/>
        <v>1351.8999999999999</v>
      </c>
      <c r="L293" s="96"/>
      <c r="M293" s="96"/>
      <c r="N293" s="96"/>
      <c r="O293" s="96">
        <f t="shared" si="6"/>
        <v>0.18810352024488658</v>
      </c>
      <c r="P293" s="96"/>
      <c r="Q293" s="42">
        <v>1974</v>
      </c>
      <c r="R293" s="80">
        <f t="shared" si="11"/>
        <v>0.18303198887343533</v>
      </c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96"/>
      <c r="AD293" s="96"/>
      <c r="AE293" s="96"/>
      <c r="AF293" s="96"/>
      <c r="AG293" s="96"/>
      <c r="AH293" s="96"/>
      <c r="AI293" s="96"/>
      <c r="AJ293" s="96"/>
    </row>
    <row r="294" spans="1:36" ht="12.75" customHeight="1">
      <c r="A294" s="5"/>
      <c r="B294" s="27">
        <v>1996</v>
      </c>
      <c r="C294" s="14">
        <v>7661.6</v>
      </c>
      <c r="D294" s="20">
        <v>656.4</v>
      </c>
      <c r="E294" s="20">
        <v>171.8</v>
      </c>
      <c r="F294" s="20">
        <v>509.4</v>
      </c>
      <c r="G294" s="20">
        <v>54</v>
      </c>
      <c r="H294" s="20">
        <v>17.2</v>
      </c>
      <c r="I294" s="20">
        <v>18.7</v>
      </c>
      <c r="J294" s="20">
        <v>25.53</v>
      </c>
      <c r="K294" s="20">
        <f t="shared" si="5"/>
        <v>1453.03</v>
      </c>
      <c r="L294" s="96"/>
      <c r="M294" s="96"/>
      <c r="N294" s="96"/>
      <c r="O294" s="96">
        <f t="shared" si="6"/>
        <v>0.18965098673906233</v>
      </c>
      <c r="P294" s="96"/>
      <c r="Q294" s="42">
        <v>1975</v>
      </c>
      <c r="R294" s="80">
        <f t="shared" si="11"/>
        <v>0.1796010296010296</v>
      </c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96"/>
      <c r="AD294" s="96"/>
      <c r="AE294" s="96"/>
      <c r="AF294" s="96"/>
      <c r="AG294" s="96"/>
      <c r="AH294" s="96"/>
      <c r="AI294" s="96"/>
      <c r="AJ294" s="96"/>
    </row>
    <row r="295" spans="1:36" ht="12.75" customHeight="1">
      <c r="A295" s="5"/>
      <c r="B295" s="27">
        <v>1997</v>
      </c>
      <c r="C295" s="14">
        <v>8110.9</v>
      </c>
      <c r="D295" s="20">
        <v>737.466</v>
      </c>
      <c r="E295" s="20">
        <v>182.293</v>
      </c>
      <c r="F295" s="20">
        <v>539.371</v>
      </c>
      <c r="G295" s="20">
        <v>56.924</v>
      </c>
      <c r="H295" s="20">
        <v>16.358629287002245</v>
      </c>
      <c r="I295" s="20">
        <v>17.92</v>
      </c>
      <c r="J295" s="20">
        <v>25.46</v>
      </c>
      <c r="K295" s="20">
        <v>1579.292</v>
      </c>
      <c r="L295" s="96"/>
      <c r="M295" s="96"/>
      <c r="N295" s="96"/>
      <c r="O295" s="96">
        <f t="shared" si="6"/>
        <v>0.19471230073111492</v>
      </c>
      <c r="P295" s="96"/>
      <c r="Q295" s="42">
        <v>1976</v>
      </c>
      <c r="R295" s="80">
        <f t="shared" si="11"/>
        <v>0.17201384881708023</v>
      </c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96"/>
      <c r="AD295" s="96"/>
      <c r="AE295" s="96"/>
      <c r="AF295" s="96"/>
      <c r="AG295" s="96"/>
      <c r="AH295" s="96"/>
      <c r="AI295" s="96"/>
      <c r="AJ295" s="96"/>
    </row>
    <row r="296" spans="1:18" ht="12.75" customHeight="1">
      <c r="A296" s="5"/>
      <c r="B296" s="27">
        <v>1998</v>
      </c>
      <c r="C296" s="14">
        <v>8511</v>
      </c>
      <c r="D296" s="20">
        <v>828.586</v>
      </c>
      <c r="E296" s="20">
        <v>188.677</v>
      </c>
      <c r="F296" s="20">
        <v>571.831</v>
      </c>
      <c r="G296" s="20">
        <v>57.673</v>
      </c>
      <c r="H296" s="20">
        <v>18.709156147860277</v>
      </c>
      <c r="I296" s="20">
        <v>18.29</v>
      </c>
      <c r="J296" s="20">
        <v>32.65</v>
      </c>
      <c r="K296" s="20">
        <v>1721.798</v>
      </c>
      <c r="L296" s="96"/>
      <c r="M296" s="96"/>
      <c r="N296" s="96"/>
      <c r="O296" s="96">
        <f t="shared" si="6"/>
        <v>0.20230266713664669</v>
      </c>
      <c r="Q296" s="42">
        <v>1977</v>
      </c>
      <c r="R296" s="80">
        <f t="shared" si="11"/>
        <v>0.1802738336713996</v>
      </c>
    </row>
    <row r="297" spans="1:18" ht="12.75" customHeight="1">
      <c r="A297" s="5"/>
      <c r="B297" s="27">
        <v>1999</v>
      </c>
      <c r="C297" s="14">
        <v>9100</v>
      </c>
      <c r="D297" s="20">
        <v>879.5</v>
      </c>
      <c r="E297" s="20">
        <v>184.7</v>
      </c>
      <c r="F297" s="20">
        <v>611.8</v>
      </c>
      <c r="G297" s="20">
        <v>70.41</v>
      </c>
      <c r="H297" s="20">
        <v>19.4517643124525</v>
      </c>
      <c r="I297" s="20">
        <v>18.33</v>
      </c>
      <c r="J297" s="20">
        <v>34.92</v>
      </c>
      <c r="K297" s="20">
        <v>1806.334</v>
      </c>
      <c r="L297" s="96"/>
      <c r="M297" s="96"/>
      <c r="N297" s="96"/>
      <c r="O297" s="96">
        <f t="shared" si="6"/>
        <v>0.19849824175824177</v>
      </c>
      <c r="Q297" s="42">
        <v>1978</v>
      </c>
      <c r="R297" s="80">
        <f t="shared" si="11"/>
        <v>0.18053297199638663</v>
      </c>
    </row>
    <row r="298" spans="1:18" ht="12.75" customHeight="1">
      <c r="A298" s="5"/>
      <c r="B298" s="27">
        <v>2000</v>
      </c>
      <c r="C298" s="14">
        <v>9817</v>
      </c>
      <c r="D298" s="20">
        <v>1004.5</v>
      </c>
      <c r="E298" s="20">
        <v>207.3</v>
      </c>
      <c r="F298" s="20">
        <v>652.9</v>
      </c>
      <c r="G298" s="20">
        <v>68.86</v>
      </c>
      <c r="H298" s="20">
        <v>29.01</v>
      </c>
      <c r="I298" s="20">
        <v>19.91</v>
      </c>
      <c r="J298" s="20">
        <v>42.86</v>
      </c>
      <c r="K298" s="20">
        <f aca="true" t="shared" si="12" ref="K298:K305">SUM(D298:J298)</f>
        <v>2025.3399999999997</v>
      </c>
      <c r="L298" s="96"/>
      <c r="M298" s="96"/>
      <c r="N298" s="96"/>
      <c r="O298" s="96">
        <f t="shared" si="6"/>
        <v>0.20630946317612303</v>
      </c>
      <c r="Q298" s="42">
        <v>1979</v>
      </c>
      <c r="R298" s="80">
        <f t="shared" si="11"/>
        <v>0.1854283426741393</v>
      </c>
    </row>
    <row r="299" spans="1:18" ht="12.75" customHeight="1">
      <c r="A299" s="5"/>
      <c r="B299" s="27">
        <v>2001</v>
      </c>
      <c r="C299" s="14">
        <v>10100.8</v>
      </c>
      <c r="D299" s="20">
        <v>994.3</v>
      </c>
      <c r="E299" s="20">
        <v>151.1</v>
      </c>
      <c r="F299" s="20">
        <v>694</v>
      </c>
      <c r="G299" s="20">
        <v>66.06</v>
      </c>
      <c r="H299" s="20">
        <v>28.4</v>
      </c>
      <c r="I299" s="20">
        <v>19.36</v>
      </c>
      <c r="J299" s="20">
        <v>37.81</v>
      </c>
      <c r="K299" s="20">
        <f t="shared" si="12"/>
        <v>1991.0299999999997</v>
      </c>
      <c r="L299" s="96"/>
      <c r="M299" s="96"/>
      <c r="N299" s="96"/>
      <c r="O299" s="96">
        <f t="shared" si="6"/>
        <v>0.1971160700142563</v>
      </c>
      <c r="Q299" s="42">
        <v>1980</v>
      </c>
      <c r="R299" s="80">
        <f t="shared" si="11"/>
        <v>0.1901802133137183</v>
      </c>
    </row>
    <row r="300" spans="1:18" ht="12.75" customHeight="1">
      <c r="A300" s="5"/>
      <c r="B300" s="27">
        <v>2002</v>
      </c>
      <c r="C300" s="14">
        <v>10480.8</v>
      </c>
      <c r="D300" s="20">
        <v>858.3</v>
      </c>
      <c r="E300" s="20">
        <v>148</v>
      </c>
      <c r="F300" s="20">
        <v>700.8</v>
      </c>
      <c r="G300" s="20">
        <v>66.98</v>
      </c>
      <c r="H300" s="20">
        <v>26.5</v>
      </c>
      <c r="I300" s="20">
        <v>18.6</v>
      </c>
      <c r="J300" s="20">
        <v>33.92</v>
      </c>
      <c r="K300" s="20">
        <f t="shared" si="12"/>
        <v>1853.1</v>
      </c>
      <c r="L300" s="96"/>
      <c r="M300" s="96"/>
      <c r="N300" s="96"/>
      <c r="O300" s="96">
        <f t="shared" si="6"/>
        <v>0.1768090222120449</v>
      </c>
      <c r="Q300" s="42">
        <v>1981</v>
      </c>
      <c r="R300" s="80">
        <f t="shared" si="11"/>
        <v>0.19658792650918633</v>
      </c>
    </row>
    <row r="301" spans="1:18" ht="12.75" customHeight="1">
      <c r="A301" s="5"/>
      <c r="B301" s="27">
        <v>2003</v>
      </c>
      <c r="C301" s="14">
        <v>10987.9</v>
      </c>
      <c r="D301" s="20">
        <v>793.7</v>
      </c>
      <c r="E301" s="20">
        <v>131.8</v>
      </c>
      <c r="F301" s="20">
        <v>713</v>
      </c>
      <c r="G301" s="20">
        <v>67.52</v>
      </c>
      <c r="H301" s="20">
        <v>21.95</v>
      </c>
      <c r="I301" s="20">
        <v>19.86</v>
      </c>
      <c r="J301" s="20">
        <v>34.53</v>
      </c>
      <c r="K301" s="20">
        <f t="shared" si="12"/>
        <v>1782.36</v>
      </c>
      <c r="L301" s="96"/>
      <c r="M301" s="96"/>
      <c r="N301" s="96"/>
      <c r="O301" s="96">
        <f t="shared" si="6"/>
        <v>0.16221115954823032</v>
      </c>
      <c r="Q301" s="42">
        <v>1982</v>
      </c>
      <c r="R301" s="80">
        <f t="shared" si="11"/>
        <v>0.19222153080273802</v>
      </c>
    </row>
    <row r="302" spans="1:18" ht="12.75" customHeight="1">
      <c r="A302" s="5"/>
      <c r="B302" s="27">
        <v>2004</v>
      </c>
      <c r="C302" s="60">
        <v>11685.9</v>
      </c>
      <c r="D302" s="20">
        <v>808.959</v>
      </c>
      <c r="E302" s="20">
        <v>189.371</v>
      </c>
      <c r="F302" s="20">
        <v>733.407</v>
      </c>
      <c r="G302" s="20">
        <v>69.855</v>
      </c>
      <c r="H302" s="20">
        <v>24.831</v>
      </c>
      <c r="I302" s="20">
        <v>21.083</v>
      </c>
      <c r="J302" s="20">
        <v>32.773</v>
      </c>
      <c r="K302" s="20">
        <f t="shared" si="12"/>
        <v>1880.279</v>
      </c>
      <c r="L302" s="96"/>
      <c r="M302" s="96"/>
      <c r="N302" s="96"/>
      <c r="O302" s="96">
        <f t="shared" si="6"/>
        <v>0.16090151379012316</v>
      </c>
      <c r="Q302" s="42">
        <v>1983</v>
      </c>
      <c r="R302" s="80">
        <f t="shared" si="11"/>
        <v>0.17551139684395092</v>
      </c>
    </row>
    <row r="303" spans="1:18" ht="12.75">
      <c r="A303" s="5"/>
      <c r="B303" s="27">
        <v>2005</v>
      </c>
      <c r="C303" s="60">
        <v>12433.9</v>
      </c>
      <c r="D303" s="20">
        <v>927.222</v>
      </c>
      <c r="E303" s="20">
        <v>278.282</v>
      </c>
      <c r="F303" s="20">
        <v>794.125</v>
      </c>
      <c r="G303" s="20">
        <v>73.094</v>
      </c>
      <c r="H303" s="20">
        <v>24.764</v>
      </c>
      <c r="I303" s="20">
        <v>23.379</v>
      </c>
      <c r="J303" s="20">
        <v>32.993</v>
      </c>
      <c r="K303" s="20">
        <f t="shared" si="12"/>
        <v>2153.859</v>
      </c>
      <c r="L303" s="96"/>
      <c r="M303" s="96"/>
      <c r="N303" s="96"/>
      <c r="O303" s="96">
        <f t="shared" si="6"/>
        <v>0.1732247323848511</v>
      </c>
      <c r="Q303" s="42">
        <v>1984</v>
      </c>
      <c r="R303" s="80">
        <f t="shared" si="11"/>
        <v>0.1745026178010471</v>
      </c>
    </row>
    <row r="304" spans="1:18" ht="12.75">
      <c r="A304" s="5"/>
      <c r="B304" s="27">
        <v>2006</v>
      </c>
      <c r="C304" s="60">
        <v>13194.7</v>
      </c>
      <c r="D304" s="20">
        <v>1043.908</v>
      </c>
      <c r="E304" s="20">
        <v>353.915</v>
      </c>
      <c r="F304" s="20">
        <v>837.821</v>
      </c>
      <c r="G304" s="20">
        <v>73.961</v>
      </c>
      <c r="H304" s="20">
        <v>27.877</v>
      </c>
      <c r="I304" s="20">
        <v>24.81</v>
      </c>
      <c r="J304" s="20">
        <v>44.962</v>
      </c>
      <c r="K304" s="20">
        <f t="shared" si="12"/>
        <v>2407.2539999999995</v>
      </c>
      <c r="L304" s="96"/>
      <c r="M304" s="96"/>
      <c r="N304" s="96"/>
      <c r="O304" s="96">
        <f t="shared" si="6"/>
        <v>0.18244098009049084</v>
      </c>
      <c r="Q304" s="42">
        <v>1985</v>
      </c>
      <c r="R304" s="80">
        <f t="shared" si="11"/>
        <v>0.17870009737098344</v>
      </c>
    </row>
    <row r="305" spans="1:18" ht="12.75">
      <c r="A305" s="5"/>
      <c r="B305" s="27">
        <v>2007</v>
      </c>
      <c r="C305" s="60">
        <v>14311.5</v>
      </c>
      <c r="D305" s="20">
        <v>1163.472</v>
      </c>
      <c r="E305" s="20">
        <v>370.243</v>
      </c>
      <c r="F305" s="20">
        <v>869.607</v>
      </c>
      <c r="G305" s="20">
        <v>65.0969</v>
      </c>
      <c r="H305" s="20">
        <v>26.044</v>
      </c>
      <c r="I305" s="20">
        <v>26.01</v>
      </c>
      <c r="J305" s="20">
        <v>47.794</v>
      </c>
      <c r="K305" s="20">
        <f t="shared" si="12"/>
        <v>2568.2669</v>
      </c>
      <c r="L305" s="96"/>
      <c r="M305" s="96"/>
      <c r="N305" s="96"/>
      <c r="O305" s="96">
        <f t="shared" si="6"/>
        <v>0.17945476714530273</v>
      </c>
      <c r="Q305" s="42">
        <v>1986</v>
      </c>
      <c r="R305" s="80">
        <f t="shared" si="11"/>
        <v>0.17612179487179486</v>
      </c>
    </row>
    <row r="306" spans="1:18" ht="12.75">
      <c r="A306" s="5"/>
      <c r="B306" s="27">
        <v>2008</v>
      </c>
      <c r="C306" s="14"/>
      <c r="D306" s="20"/>
      <c r="E306" s="20"/>
      <c r="F306" s="20"/>
      <c r="G306" s="20"/>
      <c r="H306" s="20"/>
      <c r="I306" s="20"/>
      <c r="J306" s="20"/>
      <c r="K306" s="20"/>
      <c r="L306" s="96"/>
      <c r="M306" s="96"/>
      <c r="N306" s="96"/>
      <c r="O306" s="96"/>
      <c r="Q306" s="42"/>
      <c r="R306" s="80"/>
    </row>
    <row r="307" spans="1:18" ht="12.75">
      <c r="A307" s="5"/>
      <c r="B307" s="27">
        <v>2009</v>
      </c>
      <c r="C307" s="14"/>
      <c r="D307" s="20"/>
      <c r="E307" s="20"/>
      <c r="F307" s="20"/>
      <c r="G307" s="20"/>
      <c r="H307" s="20"/>
      <c r="I307" s="20"/>
      <c r="J307" s="20"/>
      <c r="K307" s="20"/>
      <c r="L307" s="96"/>
      <c r="M307" s="96"/>
      <c r="N307" s="96"/>
      <c r="O307" s="96"/>
      <c r="Q307" s="42"/>
      <c r="R307" s="80"/>
    </row>
    <row r="308" spans="1:18" ht="16.5" customHeight="1" thickBot="1">
      <c r="A308" s="5"/>
      <c r="B308" s="26">
        <v>2010</v>
      </c>
      <c r="C308" s="11"/>
      <c r="D308" s="19"/>
      <c r="E308" s="19"/>
      <c r="F308" s="19"/>
      <c r="G308" s="19"/>
      <c r="H308" s="19"/>
      <c r="I308" s="19"/>
      <c r="J308" s="19"/>
      <c r="K308" s="19"/>
      <c r="L308" s="96"/>
      <c r="M308" s="96"/>
      <c r="N308" s="96"/>
      <c r="O308" s="96"/>
      <c r="Q308" s="42">
        <v>1985</v>
      </c>
      <c r="R308" s="80">
        <f aca="true" t="shared" si="13" ref="R308:R326">K283/C283</f>
        <v>0.17870009737098344</v>
      </c>
    </row>
    <row r="309" spans="1:18" ht="12.75">
      <c r="A309" s="5"/>
      <c r="B309" s="5"/>
      <c r="C309" s="6" t="s">
        <v>48</v>
      </c>
      <c r="D309" s="17"/>
      <c r="E309" s="17"/>
      <c r="F309" s="17"/>
      <c r="G309" s="17"/>
      <c r="H309" s="17"/>
      <c r="I309" s="17"/>
      <c r="J309" s="17"/>
      <c r="K309" s="17"/>
      <c r="L309" s="96"/>
      <c r="M309" s="96"/>
      <c r="N309" s="96"/>
      <c r="O309" s="96"/>
      <c r="Q309" s="42">
        <v>1986</v>
      </c>
      <c r="R309" s="80">
        <f t="shared" si="13"/>
        <v>0.17612179487179486</v>
      </c>
    </row>
    <row r="310" spans="1:18" ht="16.5" customHeight="1">
      <c r="A310" s="5"/>
      <c r="B310" s="5"/>
      <c r="C310" s="6"/>
      <c r="D310" s="17"/>
      <c r="E310" s="17"/>
      <c r="F310" s="17"/>
      <c r="G310" s="17"/>
      <c r="H310" s="17"/>
      <c r="I310" s="17"/>
      <c r="J310" s="17"/>
      <c r="K310" s="17"/>
      <c r="L310" s="96"/>
      <c r="M310" s="96"/>
      <c r="N310" s="96"/>
      <c r="Q310" s="42">
        <v>1987</v>
      </c>
      <c r="R310" s="80">
        <f t="shared" si="13"/>
        <v>0.18539813408548492</v>
      </c>
    </row>
    <row r="311" spans="1:18" ht="12.75">
      <c r="A311" s="5"/>
      <c r="B311" s="5"/>
      <c r="C311" s="6"/>
      <c r="D311" s="17"/>
      <c r="E311" s="17"/>
      <c r="F311" s="17"/>
      <c r="G311" s="17"/>
      <c r="H311" s="17"/>
      <c r="I311" s="17"/>
      <c r="J311" s="17"/>
      <c r="K311" s="17"/>
      <c r="L311" s="96"/>
      <c r="M311" s="96"/>
      <c r="N311" s="96"/>
      <c r="Q311" s="42">
        <v>1988</v>
      </c>
      <c r="R311" s="80">
        <f t="shared" si="13"/>
        <v>0.1834375630421626</v>
      </c>
    </row>
    <row r="312" spans="1:18" ht="16.5" customHeight="1">
      <c r="A312" s="5"/>
      <c r="B312" s="5"/>
      <c r="C312" s="6"/>
      <c r="D312" s="17"/>
      <c r="E312" s="17"/>
      <c r="F312" s="17"/>
      <c r="G312" s="17"/>
      <c r="H312" s="17"/>
      <c r="I312" s="17"/>
      <c r="J312" s="17"/>
      <c r="K312" s="17"/>
      <c r="L312" s="96"/>
      <c r="M312" s="96"/>
      <c r="N312" s="96"/>
      <c r="Q312" s="42">
        <v>1989</v>
      </c>
      <c r="R312" s="80">
        <f t="shared" si="13"/>
        <v>0.18694677871148457</v>
      </c>
    </row>
    <row r="313" spans="1:18" ht="12.75">
      <c r="A313" s="5"/>
      <c r="B313" s="5"/>
      <c r="C313" s="6"/>
      <c r="D313" s="17"/>
      <c r="E313" s="17"/>
      <c r="F313" s="17"/>
      <c r="G313" s="17"/>
      <c r="H313" s="17"/>
      <c r="I313" s="17"/>
      <c r="J313" s="17"/>
      <c r="K313" s="17"/>
      <c r="L313" s="96"/>
      <c r="M313" s="96"/>
      <c r="N313" s="96"/>
      <c r="Q313" s="42">
        <v>1990</v>
      </c>
      <c r="R313" s="80">
        <f t="shared" si="13"/>
        <v>0.18157663206053143</v>
      </c>
    </row>
    <row r="314" spans="1:18" ht="12.75">
      <c r="A314" s="5"/>
      <c r="B314" s="5"/>
      <c r="C314" s="6"/>
      <c r="D314" s="17"/>
      <c r="E314" s="17"/>
      <c r="F314" s="17"/>
      <c r="G314" s="17"/>
      <c r="H314" s="17"/>
      <c r="I314" s="17"/>
      <c r="J314" s="17"/>
      <c r="K314" s="17"/>
      <c r="L314" s="96"/>
      <c r="M314" s="96"/>
      <c r="N314" s="96"/>
      <c r="Q314" s="42">
        <v>1991</v>
      </c>
      <c r="R314" s="80">
        <f t="shared" si="13"/>
        <v>0.17998635045214126</v>
      </c>
    </row>
    <row r="315" spans="1:18" ht="12.75">
      <c r="A315" s="5"/>
      <c r="B315" s="5"/>
      <c r="C315" s="6"/>
      <c r="D315" s="17"/>
      <c r="E315" s="17"/>
      <c r="F315" s="17"/>
      <c r="G315" s="17"/>
      <c r="H315" s="17"/>
      <c r="I315" s="17"/>
      <c r="J315" s="17"/>
      <c r="K315" s="17"/>
      <c r="L315" s="96"/>
      <c r="M315" s="96"/>
      <c r="N315" s="96"/>
      <c r="Q315" s="42">
        <v>1992</v>
      </c>
      <c r="R315" s="80">
        <f t="shared" si="13"/>
        <v>0.17749227516669375</v>
      </c>
    </row>
    <row r="316" spans="1:18" ht="12.75">
      <c r="A316" s="5"/>
      <c r="B316" s="5"/>
      <c r="C316" s="6"/>
      <c r="D316" s="17"/>
      <c r="E316" s="17"/>
      <c r="F316" s="17"/>
      <c r="G316" s="17"/>
      <c r="H316" s="17"/>
      <c r="I316" s="17"/>
      <c r="J316" s="17"/>
      <c r="K316" s="17"/>
      <c r="L316" s="96"/>
      <c r="M316" s="96"/>
      <c r="N316" s="96"/>
      <c r="Q316" s="42">
        <v>1993</v>
      </c>
      <c r="R316" s="80">
        <f t="shared" si="13"/>
        <v>0.17824610159024237</v>
      </c>
    </row>
    <row r="317" spans="1:18" ht="12.75">
      <c r="A317" s="5"/>
      <c r="B317" s="5"/>
      <c r="C317" s="6"/>
      <c r="D317" s="17"/>
      <c r="E317" s="17"/>
      <c r="F317" s="17"/>
      <c r="G317" s="17"/>
      <c r="H317" s="17"/>
      <c r="I317" s="17"/>
      <c r="J317" s="17"/>
      <c r="K317" s="17"/>
      <c r="L317" s="96"/>
      <c r="M317" s="96"/>
      <c r="N317" s="96"/>
      <c r="Q317" s="42">
        <v>1994</v>
      </c>
      <c r="R317" s="80">
        <f t="shared" si="13"/>
        <v>0.18410121398274099</v>
      </c>
    </row>
    <row r="318" spans="1:18" ht="12.75">
      <c r="A318" s="5"/>
      <c r="B318" s="5"/>
      <c r="C318" s="6"/>
      <c r="D318" s="17"/>
      <c r="E318" s="17"/>
      <c r="F318" s="17"/>
      <c r="G318" s="17"/>
      <c r="H318" s="17"/>
      <c r="I318" s="17"/>
      <c r="J318" s="17"/>
      <c r="K318" s="17"/>
      <c r="L318" s="96"/>
      <c r="M318" s="96"/>
      <c r="N318" s="96"/>
      <c r="Q318" s="42">
        <v>1995</v>
      </c>
      <c r="R318" s="80">
        <f t="shared" si="13"/>
        <v>0.18810352024488658</v>
      </c>
    </row>
    <row r="319" spans="1:18" ht="12.75">
      <c r="A319" s="5"/>
      <c r="B319" s="5"/>
      <c r="C319" s="6"/>
      <c r="D319" s="17"/>
      <c r="E319" s="17"/>
      <c r="F319" s="17"/>
      <c r="G319" s="17"/>
      <c r="H319" s="17"/>
      <c r="I319" s="17"/>
      <c r="J319" s="17"/>
      <c r="K319" s="17"/>
      <c r="L319" s="96"/>
      <c r="M319" s="96"/>
      <c r="N319" s="96"/>
      <c r="Q319" s="42">
        <v>1996</v>
      </c>
      <c r="R319" s="80">
        <f t="shared" si="13"/>
        <v>0.18965098673906233</v>
      </c>
    </row>
    <row r="320" spans="1:18" ht="12.75">
      <c r="A320" s="5"/>
      <c r="B320" s="5"/>
      <c r="C320" s="6"/>
      <c r="D320" s="17"/>
      <c r="E320" s="17"/>
      <c r="F320" s="17"/>
      <c r="G320" s="17"/>
      <c r="H320" s="17"/>
      <c r="I320" s="17"/>
      <c r="J320" s="17"/>
      <c r="K320" s="17"/>
      <c r="L320" s="96"/>
      <c r="M320" s="96"/>
      <c r="N320" s="96"/>
      <c r="Q320" s="42">
        <v>1997</v>
      </c>
      <c r="R320" s="80">
        <f t="shared" si="13"/>
        <v>0.19471230073111492</v>
      </c>
    </row>
    <row r="321" spans="1:18" ht="12.75">
      <c r="A321" s="5"/>
      <c r="B321" s="5"/>
      <c r="C321" s="6"/>
      <c r="D321" s="17"/>
      <c r="E321" s="17"/>
      <c r="F321" s="17"/>
      <c r="G321" s="17"/>
      <c r="H321" s="17"/>
      <c r="I321" s="17"/>
      <c r="J321" s="17"/>
      <c r="K321" s="17"/>
      <c r="L321" s="96"/>
      <c r="M321" s="96"/>
      <c r="N321" s="96"/>
      <c r="Q321" s="42">
        <v>1998</v>
      </c>
      <c r="R321" s="80">
        <f t="shared" si="13"/>
        <v>0.20230266713664669</v>
      </c>
    </row>
    <row r="322" spans="1:18" ht="16.5" customHeight="1">
      <c r="A322" s="5"/>
      <c r="B322" s="5"/>
      <c r="C322" s="6"/>
      <c r="D322" s="17"/>
      <c r="E322" s="17"/>
      <c r="F322" s="17"/>
      <c r="G322" s="65" t="s">
        <v>66</v>
      </c>
      <c r="H322" s="17"/>
      <c r="I322" s="17"/>
      <c r="J322" s="17"/>
      <c r="K322" s="17"/>
      <c r="L322" s="96"/>
      <c r="M322" s="96"/>
      <c r="N322" s="96"/>
      <c r="Q322" s="42">
        <v>1999</v>
      </c>
      <c r="R322" s="80">
        <f t="shared" si="13"/>
        <v>0.19849824175824177</v>
      </c>
    </row>
    <row r="323" spans="1:18" ht="16.5" customHeight="1">
      <c r="A323" s="5"/>
      <c r="B323" s="5"/>
      <c r="C323" s="6"/>
      <c r="D323" s="17"/>
      <c r="E323" s="17"/>
      <c r="F323" s="17"/>
      <c r="G323" s="17"/>
      <c r="H323" s="17"/>
      <c r="I323" s="17"/>
      <c r="J323" s="17"/>
      <c r="K323" s="17"/>
      <c r="L323" s="96"/>
      <c r="M323" s="96"/>
      <c r="N323" s="96"/>
      <c r="Q323" s="42">
        <v>2000</v>
      </c>
      <c r="R323" s="80">
        <f t="shared" si="13"/>
        <v>0.20630946317612303</v>
      </c>
    </row>
    <row r="324" spans="1:18" ht="15.75">
      <c r="A324" s="5"/>
      <c r="B324" s="5"/>
      <c r="C324" s="6"/>
      <c r="D324" s="17"/>
      <c r="E324" s="17"/>
      <c r="F324" s="17"/>
      <c r="G324" s="5"/>
      <c r="H324" s="17"/>
      <c r="I324" s="17"/>
      <c r="J324" s="17"/>
      <c r="K324" s="17"/>
      <c r="L324" s="96"/>
      <c r="M324" s="96"/>
      <c r="N324" s="96"/>
      <c r="Q324" s="42">
        <v>2001</v>
      </c>
      <c r="R324" s="80">
        <f t="shared" si="13"/>
        <v>0.1971160700142563</v>
      </c>
    </row>
    <row r="325" spans="1:18" ht="15.75">
      <c r="A325" s="5"/>
      <c r="B325" s="5"/>
      <c r="C325" s="6"/>
      <c r="D325" s="17"/>
      <c r="E325" s="17"/>
      <c r="F325" s="17"/>
      <c r="G325" s="17"/>
      <c r="H325" s="17"/>
      <c r="I325" s="17"/>
      <c r="J325" s="17"/>
      <c r="K325" s="17"/>
      <c r="L325" s="96"/>
      <c r="M325" s="96"/>
      <c r="N325" s="96"/>
      <c r="Q325" s="42">
        <v>2002</v>
      </c>
      <c r="R325" s="80">
        <f t="shared" si="13"/>
        <v>0.1768090222120449</v>
      </c>
    </row>
    <row r="326" spans="1:18" ht="15.75">
      <c r="A326" s="5"/>
      <c r="B326" s="5"/>
      <c r="C326" s="5"/>
      <c r="D326" s="17"/>
      <c r="E326" s="17"/>
      <c r="F326" s="17"/>
      <c r="G326" s="17"/>
      <c r="H326" s="17"/>
      <c r="I326" s="17"/>
      <c r="J326" s="17"/>
      <c r="K326" s="17"/>
      <c r="L326" s="96"/>
      <c r="M326" s="96"/>
      <c r="N326" s="96"/>
      <c r="Q326" s="42">
        <v>2003</v>
      </c>
      <c r="R326" s="80">
        <f t="shared" si="13"/>
        <v>0.16221115954823032</v>
      </c>
    </row>
    <row r="327" spans="1:18" ht="15.75">
      <c r="A327" s="5"/>
      <c r="B327" s="5"/>
      <c r="C327" s="5"/>
      <c r="D327" s="17"/>
      <c r="E327" s="17"/>
      <c r="F327" s="17"/>
      <c r="G327" s="17"/>
      <c r="H327" s="17"/>
      <c r="I327" s="17"/>
      <c r="J327" s="17"/>
      <c r="K327" s="17"/>
      <c r="L327" s="96"/>
      <c r="M327" s="96"/>
      <c r="N327" s="96"/>
      <c r="Q327" s="42">
        <v>2004</v>
      </c>
      <c r="R327" s="80"/>
    </row>
    <row r="328" spans="1:18" ht="15.75">
      <c r="A328" s="5"/>
      <c r="B328" s="5"/>
      <c r="C328" s="5"/>
      <c r="D328" s="17"/>
      <c r="E328" s="17"/>
      <c r="F328" s="17"/>
      <c r="G328" s="17"/>
      <c r="H328" s="17"/>
      <c r="I328" s="17"/>
      <c r="J328" s="17"/>
      <c r="K328" s="17"/>
      <c r="L328" s="96"/>
      <c r="M328" s="96"/>
      <c r="N328" s="96"/>
      <c r="Q328" s="42">
        <v>2005</v>
      </c>
      <c r="R328" s="80"/>
    </row>
    <row r="329" spans="1:18" ht="15.75">
      <c r="A329" s="5"/>
      <c r="B329" s="5"/>
      <c r="C329" s="5"/>
      <c r="D329" s="5"/>
      <c r="E329" s="5"/>
      <c r="F329" s="5"/>
      <c r="G329" s="5"/>
      <c r="H329" s="5"/>
      <c r="I329" s="5"/>
      <c r="J329" s="5"/>
      <c r="L329" s="96"/>
      <c r="M329" s="96"/>
      <c r="N329" s="96"/>
      <c r="Q329" s="42">
        <v>2006</v>
      </c>
      <c r="R329" s="81"/>
    </row>
    <row r="330" spans="1:14" ht="15.75">
      <c r="A330" s="5"/>
      <c r="B330" s="5"/>
      <c r="C330" s="5"/>
      <c r="D330" s="5"/>
      <c r="E330" s="5"/>
      <c r="F330" s="5"/>
      <c r="G330" s="5"/>
      <c r="H330" s="5"/>
      <c r="I330" s="5"/>
      <c r="J330" s="5"/>
      <c r="L330" s="96"/>
      <c r="M330" s="96"/>
      <c r="N330" s="96"/>
    </row>
    <row r="331" spans="1:14" ht="15.75">
      <c r="A331" s="5"/>
      <c r="B331" s="5"/>
      <c r="C331" s="5"/>
      <c r="D331" s="5"/>
      <c r="E331" s="5"/>
      <c r="F331" s="5"/>
      <c r="G331" s="5"/>
      <c r="H331" s="5"/>
      <c r="I331" s="5"/>
      <c r="J331" s="5"/>
      <c r="L331" s="96"/>
      <c r="M331" s="96"/>
      <c r="N331" s="96"/>
    </row>
    <row r="332" spans="1:14" ht="15.75">
      <c r="A332" s="5"/>
      <c r="B332" s="5"/>
      <c r="C332" s="5"/>
      <c r="D332" s="5"/>
      <c r="E332" s="5"/>
      <c r="F332" s="5"/>
      <c r="G332" s="5"/>
      <c r="H332" s="5"/>
      <c r="I332" s="5"/>
      <c r="J332" s="5"/>
      <c r="L332" s="96"/>
      <c r="M332" s="96"/>
      <c r="N332" s="96"/>
    </row>
    <row r="333" spans="1:14" ht="15.75">
      <c r="A333" s="5"/>
      <c r="B333" s="5"/>
      <c r="C333" s="5"/>
      <c r="D333" s="5"/>
      <c r="E333" s="5"/>
      <c r="F333" s="5"/>
      <c r="G333" s="5"/>
      <c r="H333" s="5"/>
      <c r="I333" s="5"/>
      <c r="J333" s="5"/>
      <c r="L333" s="96"/>
      <c r="M333" s="96"/>
      <c r="N333" s="96"/>
    </row>
    <row r="334" spans="1:14" ht="16.5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L334" s="96"/>
      <c r="M334" s="96"/>
      <c r="N334" s="96"/>
    </row>
    <row r="335" spans="1:14" ht="15.75">
      <c r="A335" s="5"/>
      <c r="B335" s="5"/>
      <c r="C335" s="5"/>
      <c r="D335" s="5"/>
      <c r="E335" s="5"/>
      <c r="F335" s="5"/>
      <c r="G335" s="5"/>
      <c r="H335" s="5"/>
      <c r="I335" s="5"/>
      <c r="J335" s="5"/>
      <c r="L335" s="96"/>
      <c r="M335" s="96"/>
      <c r="N335" s="96"/>
    </row>
    <row r="336" spans="1:14" ht="15.75">
      <c r="A336" s="5"/>
      <c r="B336" s="5"/>
      <c r="C336" s="5"/>
      <c r="D336" s="5"/>
      <c r="E336" s="5"/>
      <c r="F336" s="5"/>
      <c r="G336" s="5"/>
      <c r="H336" s="5"/>
      <c r="I336" s="5"/>
      <c r="J336" s="5"/>
      <c r="L336" s="96"/>
      <c r="M336" s="96"/>
      <c r="N336" s="96"/>
    </row>
    <row r="337" spans="1:14" ht="15.75">
      <c r="A337" s="5"/>
      <c r="B337" s="5"/>
      <c r="C337" s="5"/>
      <c r="D337" s="5"/>
      <c r="E337" s="5"/>
      <c r="F337" s="5"/>
      <c r="G337" s="5"/>
      <c r="H337" s="5"/>
      <c r="I337" s="5"/>
      <c r="J337" s="5"/>
      <c r="M337" s="96"/>
      <c r="N337" s="96"/>
    </row>
    <row r="338" spans="1:10" ht="16.5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ht="15.7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ht="15.7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ht="15.7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ht="15.7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ht="15.7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ht="15.7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ht="15.7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ht="15.7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ht="15.7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ht="15.75">
      <c r="A348" s="5"/>
      <c r="B348" s="5"/>
      <c r="C348" s="5"/>
      <c r="D348" s="5"/>
      <c r="E348" s="5"/>
      <c r="F348" s="5"/>
      <c r="H348" s="5"/>
      <c r="I348" s="5"/>
      <c r="J348" s="5"/>
    </row>
    <row r="349" spans="1:10" ht="16.5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ht="15.7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ht="16.5" customHeight="1">
      <c r="A351" s="5"/>
      <c r="B351" s="5"/>
      <c r="C351" s="5"/>
      <c r="D351" s="5"/>
      <c r="E351" s="5"/>
      <c r="F351" s="5"/>
      <c r="G351" s="66" t="s">
        <v>67</v>
      </c>
      <c r="H351" s="5"/>
      <c r="I351" s="5"/>
      <c r="J351" s="5"/>
    </row>
    <row r="352" spans="1:10" ht="15.7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ht="15.7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ht="15.7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ht="15.7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ht="15.7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ht="15.7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ht="15.7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ht="15.7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ht="15.7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ht="15.7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ht="15.7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ht="15.7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ht="15.7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ht="15.7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ht="15.7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ht="15.7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ht="15.7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ht="15.7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ht="15.7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ht="15.7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ht="15.7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ht="15.7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ht="16.5" customHeight="1"/>
    <row r="375" spans="1:10" ht="15.7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8" ht="15.75">
      <c r="A376" s="5"/>
      <c r="B376" s="5"/>
      <c r="C376" s="5"/>
      <c r="D376" s="5"/>
      <c r="E376" s="5"/>
      <c r="F376" s="5"/>
      <c r="G376" s="5"/>
      <c r="H376" s="5"/>
      <c r="I376" s="5"/>
      <c r="J376" s="5"/>
      <c r="O376" s="96"/>
      <c r="P376" s="96"/>
      <c r="Q376" s="41"/>
      <c r="R376" s="41"/>
    </row>
    <row r="377" spans="1:18" ht="15.75">
      <c r="A377" s="5"/>
      <c r="B377" s="5"/>
      <c r="C377" s="5"/>
      <c r="D377" s="5"/>
      <c r="E377" s="5"/>
      <c r="F377" s="5"/>
      <c r="G377" s="5"/>
      <c r="H377" s="5"/>
      <c r="I377" s="5"/>
      <c r="J377" s="5"/>
      <c r="O377" s="96"/>
      <c r="P377" s="96"/>
      <c r="Q377" s="41"/>
      <c r="R377" s="41"/>
    </row>
    <row r="378" spans="1:18" ht="15.75">
      <c r="A378" s="5"/>
      <c r="B378" s="5"/>
      <c r="C378" s="5"/>
      <c r="D378" s="5"/>
      <c r="E378" s="5"/>
      <c r="F378" s="5"/>
      <c r="G378" s="5"/>
      <c r="H378" s="5"/>
      <c r="I378" s="5"/>
      <c r="J378" s="5"/>
      <c r="O378" s="96"/>
      <c r="P378" s="96"/>
      <c r="Q378" s="41"/>
      <c r="R378" s="41"/>
    </row>
    <row r="379" spans="1:18" ht="15.75">
      <c r="A379" s="5"/>
      <c r="B379" s="5"/>
      <c r="C379" s="5"/>
      <c r="D379" s="5"/>
      <c r="E379" s="5"/>
      <c r="F379" s="5"/>
      <c r="G379" s="5"/>
      <c r="H379" s="5"/>
      <c r="I379" s="5"/>
      <c r="J379" s="5"/>
      <c r="O379" s="96"/>
      <c r="P379" s="96"/>
      <c r="Q379" s="41"/>
      <c r="R379" s="41"/>
    </row>
    <row r="380" spans="1:36" ht="15.75">
      <c r="A380" s="5"/>
      <c r="B380" s="5"/>
      <c r="C380" s="5"/>
      <c r="D380" s="5"/>
      <c r="E380" s="5"/>
      <c r="F380" s="5"/>
      <c r="G380" s="5"/>
      <c r="H380" s="5"/>
      <c r="I380" s="5"/>
      <c r="J380" s="5"/>
      <c r="O380" s="96"/>
      <c r="P380" s="96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I380" s="96"/>
      <c r="AJ380" s="96"/>
    </row>
    <row r="381" spans="1:36" ht="15.75">
      <c r="A381" s="5"/>
      <c r="B381" s="5"/>
      <c r="C381" s="5"/>
      <c r="D381" s="5"/>
      <c r="E381" s="5"/>
      <c r="F381" s="5"/>
      <c r="G381" s="5"/>
      <c r="H381" s="5"/>
      <c r="I381" s="5"/>
      <c r="J381" s="5"/>
      <c r="O381" s="96"/>
      <c r="P381" s="96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I381" s="96"/>
      <c r="AJ381" s="96"/>
    </row>
    <row r="382" spans="1:36" ht="16.5" customHeight="1">
      <c r="A382" s="5"/>
      <c r="B382" s="5"/>
      <c r="C382" s="5"/>
      <c r="D382" s="5"/>
      <c r="E382" s="5"/>
      <c r="F382" s="5"/>
      <c r="G382" s="66" t="s">
        <v>79</v>
      </c>
      <c r="H382" s="5"/>
      <c r="I382" s="5"/>
      <c r="J382" s="5"/>
      <c r="O382" s="96"/>
      <c r="P382" s="96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I382" s="96"/>
      <c r="AJ382" s="96"/>
    </row>
    <row r="383" spans="1:36" ht="16.5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O383" s="96"/>
      <c r="P383" s="96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I383" s="96"/>
      <c r="AJ383" s="96"/>
    </row>
    <row r="384" spans="1:36" ht="15.75">
      <c r="A384" s="5"/>
      <c r="B384" s="5"/>
      <c r="C384" s="5"/>
      <c r="D384" s="5"/>
      <c r="E384" s="5"/>
      <c r="F384" s="5"/>
      <c r="G384" s="5"/>
      <c r="H384" s="5"/>
      <c r="I384" s="5"/>
      <c r="J384" s="5"/>
      <c r="O384" s="96"/>
      <c r="P384" s="96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I384" s="96"/>
      <c r="AJ384" s="96"/>
    </row>
    <row r="385" spans="1:36" ht="15.75">
      <c r="A385" s="5"/>
      <c r="B385" s="5"/>
      <c r="C385" s="5"/>
      <c r="D385" s="5"/>
      <c r="E385" s="5"/>
      <c r="F385" s="5"/>
      <c r="G385" s="5"/>
      <c r="H385" s="5"/>
      <c r="I385" s="5"/>
      <c r="J385" s="5"/>
      <c r="O385" s="96"/>
      <c r="P385" s="96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I385" s="96"/>
      <c r="AJ385" s="96"/>
    </row>
    <row r="386" spans="1:36" ht="15.75">
      <c r="A386" s="5"/>
      <c r="B386" s="5"/>
      <c r="C386" s="5"/>
      <c r="D386" s="5"/>
      <c r="E386" s="5"/>
      <c r="F386" s="5"/>
      <c r="G386" s="5"/>
      <c r="H386" s="5"/>
      <c r="I386" s="5"/>
      <c r="J386" s="5"/>
      <c r="O386" s="96"/>
      <c r="P386" s="96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I386" s="96"/>
      <c r="AJ386" s="96"/>
    </row>
    <row r="387" spans="1:36" ht="15.75">
      <c r="A387" s="5"/>
      <c r="B387" s="5"/>
      <c r="C387" s="5"/>
      <c r="D387" s="5"/>
      <c r="E387" s="5"/>
      <c r="F387" s="5"/>
      <c r="G387" s="5"/>
      <c r="H387" s="5"/>
      <c r="I387" s="5"/>
      <c r="J387" s="5"/>
      <c r="O387" s="96"/>
      <c r="P387" s="96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I387" s="96"/>
      <c r="AJ387" s="96"/>
    </row>
    <row r="388" spans="1:36" ht="15.75">
      <c r="A388" s="5"/>
      <c r="B388" s="5"/>
      <c r="C388" s="5"/>
      <c r="D388" s="5"/>
      <c r="E388" s="5"/>
      <c r="F388" s="5"/>
      <c r="G388" s="5"/>
      <c r="H388" s="5"/>
      <c r="I388" s="5"/>
      <c r="J388" s="5"/>
      <c r="O388" s="96"/>
      <c r="P388" s="96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I388" s="96"/>
      <c r="AJ388" s="96"/>
    </row>
    <row r="389" spans="1:36" ht="15.75">
      <c r="A389" s="5"/>
      <c r="B389" s="5"/>
      <c r="C389" s="5"/>
      <c r="D389" s="5"/>
      <c r="E389" s="5"/>
      <c r="F389" s="5"/>
      <c r="G389" s="5"/>
      <c r="H389" s="5"/>
      <c r="I389" s="5"/>
      <c r="J389" s="5"/>
      <c r="O389" s="96"/>
      <c r="P389" s="96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I389" s="96"/>
      <c r="AJ389" s="96"/>
    </row>
    <row r="390" spans="1:36" ht="15.75">
      <c r="A390" s="5"/>
      <c r="B390" s="5"/>
      <c r="C390" s="5"/>
      <c r="D390" s="5"/>
      <c r="E390" s="5"/>
      <c r="F390" s="5"/>
      <c r="G390" s="5"/>
      <c r="H390" s="5"/>
      <c r="I390" s="5"/>
      <c r="J390" s="5"/>
      <c r="O390" s="96"/>
      <c r="P390" s="96"/>
      <c r="Q390" s="41"/>
      <c r="R390" s="42" t="s">
        <v>51</v>
      </c>
      <c r="S390" s="42" t="s">
        <v>52</v>
      </c>
      <c r="T390" s="42" t="s">
        <v>53</v>
      </c>
      <c r="U390" s="42" t="s">
        <v>54</v>
      </c>
      <c r="V390" s="42" t="s">
        <v>55</v>
      </c>
      <c r="W390" s="42" t="s">
        <v>56</v>
      </c>
      <c r="X390" s="42" t="s">
        <v>57</v>
      </c>
      <c r="Y390" s="41"/>
      <c r="Z390" s="41"/>
      <c r="AI390" s="96"/>
      <c r="AJ390" s="96"/>
    </row>
    <row r="391" spans="1:36" ht="15.75">
      <c r="A391" s="5"/>
      <c r="B391" s="5"/>
      <c r="C391" s="5"/>
      <c r="D391" s="5"/>
      <c r="E391" s="5"/>
      <c r="F391" s="5"/>
      <c r="G391" s="5"/>
      <c r="H391" s="5"/>
      <c r="I391" s="5"/>
      <c r="J391" s="5"/>
      <c r="O391" s="96"/>
      <c r="P391" s="96"/>
      <c r="Q391" s="42">
        <v>1962</v>
      </c>
      <c r="R391" s="79">
        <v>52.6</v>
      </c>
      <c r="S391" s="79">
        <v>5.5</v>
      </c>
      <c r="T391" s="79">
        <v>0.1</v>
      </c>
      <c r="U391" s="79">
        <v>4.2</v>
      </c>
      <c r="V391" s="79">
        <v>14</v>
      </c>
      <c r="W391" s="79">
        <v>0</v>
      </c>
      <c r="X391" s="79">
        <v>30.4</v>
      </c>
      <c r="Y391" s="41"/>
      <c r="Z391" s="41"/>
      <c r="AI391" s="96"/>
      <c r="AJ391" s="96"/>
    </row>
    <row r="392" spans="1:36" ht="15.75">
      <c r="A392" s="5"/>
      <c r="B392" s="5"/>
      <c r="C392" s="5"/>
      <c r="D392" s="5"/>
      <c r="E392" s="5"/>
      <c r="F392" s="5"/>
      <c r="G392" s="5"/>
      <c r="H392" s="5"/>
      <c r="I392" s="5"/>
      <c r="J392" s="5"/>
      <c r="O392" s="96"/>
      <c r="P392" s="96"/>
      <c r="Q392" s="42">
        <v>1963</v>
      </c>
      <c r="R392" s="79">
        <v>53.7</v>
      </c>
      <c r="S392" s="79">
        <v>5.2</v>
      </c>
      <c r="T392" s="79">
        <v>0.2</v>
      </c>
      <c r="U392" s="79">
        <v>4.5</v>
      </c>
      <c r="V392" s="79">
        <v>15.5</v>
      </c>
      <c r="W392" s="79">
        <v>0</v>
      </c>
      <c r="X392" s="79">
        <v>32.2</v>
      </c>
      <c r="Y392" s="41"/>
      <c r="Z392" s="41"/>
      <c r="AI392" s="96"/>
      <c r="AJ392" s="96"/>
    </row>
    <row r="393" spans="1:36" ht="15.75">
      <c r="A393" s="5"/>
      <c r="B393" s="5"/>
      <c r="C393" s="5"/>
      <c r="D393" s="5"/>
      <c r="E393" s="5"/>
      <c r="F393" s="5"/>
      <c r="G393" s="5"/>
      <c r="H393" s="5"/>
      <c r="I393" s="5"/>
      <c r="J393" s="5"/>
      <c r="O393" s="96"/>
      <c r="P393" s="96"/>
      <c r="Q393" s="42">
        <v>1964</v>
      </c>
      <c r="R393" s="79">
        <v>55</v>
      </c>
      <c r="S393" s="79">
        <v>4.6</v>
      </c>
      <c r="T393" s="79">
        <v>0.2</v>
      </c>
      <c r="U393" s="79">
        <v>4.8</v>
      </c>
      <c r="V393" s="79">
        <v>16.2</v>
      </c>
      <c r="W393" s="79">
        <v>0</v>
      </c>
      <c r="X393" s="79">
        <v>37.7</v>
      </c>
      <c r="Y393" s="41"/>
      <c r="Z393" s="41"/>
      <c r="AI393" s="96"/>
      <c r="AJ393" s="96"/>
    </row>
    <row r="394" spans="1:36" ht="15.75">
      <c r="A394" s="5"/>
      <c r="B394" s="5"/>
      <c r="C394" s="5"/>
      <c r="D394" s="5"/>
      <c r="E394" s="5"/>
      <c r="F394" s="5"/>
      <c r="G394" s="5"/>
      <c r="H394" s="5"/>
      <c r="I394" s="5"/>
      <c r="J394" s="5"/>
      <c r="O394" s="96"/>
      <c r="P394" s="96"/>
      <c r="Q394" s="42">
        <v>1965</v>
      </c>
      <c r="R394" s="79">
        <v>51</v>
      </c>
      <c r="S394" s="79">
        <v>4.7</v>
      </c>
      <c r="T394" s="79">
        <v>0.3</v>
      </c>
      <c r="U394" s="79">
        <v>4.9</v>
      </c>
      <c r="V394" s="79">
        <v>17.1</v>
      </c>
      <c r="W394" s="79">
        <v>0</v>
      </c>
      <c r="X394" s="79">
        <v>40.2</v>
      </c>
      <c r="Y394" s="41"/>
      <c r="Z394" s="41"/>
      <c r="AI394" s="96"/>
      <c r="AJ394" s="96"/>
    </row>
    <row r="395" spans="1:36" ht="15.75">
      <c r="A395" s="5"/>
      <c r="B395" s="5"/>
      <c r="C395" s="5"/>
      <c r="D395" s="5"/>
      <c r="E395" s="5"/>
      <c r="F395" s="5"/>
      <c r="G395" s="5"/>
      <c r="H395" s="5"/>
      <c r="I395" s="5"/>
      <c r="J395" s="5"/>
      <c r="O395" s="96"/>
      <c r="P395" s="96"/>
      <c r="Q395" s="42">
        <v>1966</v>
      </c>
      <c r="R395" s="79">
        <v>59</v>
      </c>
      <c r="S395" s="79">
        <v>5.1</v>
      </c>
      <c r="T395" s="79">
        <v>0.8</v>
      </c>
      <c r="U395" s="79">
        <v>5</v>
      </c>
      <c r="V395" s="79">
        <v>20.3</v>
      </c>
      <c r="W395" s="79">
        <v>0</v>
      </c>
      <c r="X395" s="79">
        <v>44.3</v>
      </c>
      <c r="Y395" s="41"/>
      <c r="Z395" s="41"/>
      <c r="AI395" s="96"/>
      <c r="AJ395" s="96"/>
    </row>
    <row r="396" spans="1:36" ht="15.75">
      <c r="A396" s="5"/>
      <c r="B396" s="5"/>
      <c r="C396" s="5"/>
      <c r="D396" s="5"/>
      <c r="E396" s="5"/>
      <c r="F396" s="5"/>
      <c r="G396" s="5"/>
      <c r="H396" s="5"/>
      <c r="I396" s="5"/>
      <c r="J396" s="5"/>
      <c r="O396" s="96"/>
      <c r="P396" s="96"/>
      <c r="Q396" s="42">
        <v>1967</v>
      </c>
      <c r="R396" s="79">
        <v>72</v>
      </c>
      <c r="S396" s="79">
        <v>5.3</v>
      </c>
      <c r="T396" s="79">
        <v>1.2</v>
      </c>
      <c r="U396" s="79">
        <v>5</v>
      </c>
      <c r="V396" s="79">
        <v>21.3</v>
      </c>
      <c r="W396" s="79">
        <v>3.2</v>
      </c>
      <c r="X396" s="79">
        <v>49.5</v>
      </c>
      <c r="Y396" s="41"/>
      <c r="Z396" s="41"/>
      <c r="AI396" s="96"/>
      <c r="AJ396" s="96"/>
    </row>
    <row r="397" spans="1:36" ht="15.75">
      <c r="A397" s="5"/>
      <c r="B397" s="5"/>
      <c r="C397" s="5"/>
      <c r="D397" s="5"/>
      <c r="E397" s="5"/>
      <c r="F397" s="5"/>
      <c r="G397" s="5"/>
      <c r="H397" s="5"/>
      <c r="I397" s="5"/>
      <c r="J397" s="5"/>
      <c r="O397" s="96"/>
      <c r="P397" s="96"/>
      <c r="Q397" s="42">
        <v>1968</v>
      </c>
      <c r="R397" s="79">
        <v>82.2</v>
      </c>
      <c r="S397" s="79">
        <v>4.9</v>
      </c>
      <c r="T397" s="79">
        <v>1.8</v>
      </c>
      <c r="U397" s="79">
        <v>5.7</v>
      </c>
      <c r="V397" s="79">
        <v>23.3</v>
      </c>
      <c r="W397" s="79">
        <v>5.1</v>
      </c>
      <c r="X397" s="79">
        <v>55.1</v>
      </c>
      <c r="Y397" s="41"/>
      <c r="Z397" s="41"/>
      <c r="AI397" s="96"/>
      <c r="AJ397" s="96"/>
    </row>
    <row r="398" spans="1:36" ht="15.75">
      <c r="A398" s="5"/>
      <c r="B398" s="5"/>
      <c r="C398" s="5"/>
      <c r="D398" s="5"/>
      <c r="E398" s="5"/>
      <c r="F398" s="5"/>
      <c r="G398" s="5"/>
      <c r="H398" s="5"/>
      <c r="I398" s="5"/>
      <c r="J398" s="5"/>
      <c r="O398" s="96"/>
      <c r="P398" s="96"/>
      <c r="Q398" s="42">
        <v>1969</v>
      </c>
      <c r="R398" s="79">
        <v>82.7</v>
      </c>
      <c r="S398" s="79">
        <v>4.1</v>
      </c>
      <c r="T398" s="79">
        <v>2.3</v>
      </c>
      <c r="U398" s="79">
        <v>6.3</v>
      </c>
      <c r="V398" s="79">
        <v>26.7</v>
      </c>
      <c r="W398" s="79">
        <v>6.3</v>
      </c>
      <c r="X398" s="79">
        <v>55.2</v>
      </c>
      <c r="Y398" s="41"/>
      <c r="Z398" s="41"/>
      <c r="AI398" s="96"/>
      <c r="AJ398" s="96"/>
    </row>
    <row r="399" spans="1:36" ht="15.75">
      <c r="A399" s="5"/>
      <c r="B399" s="5"/>
      <c r="C399" s="5"/>
      <c r="D399" s="5"/>
      <c r="E399" s="5"/>
      <c r="F399" s="5"/>
      <c r="G399" s="5"/>
      <c r="H399" s="5"/>
      <c r="I399" s="5"/>
      <c r="J399" s="5"/>
      <c r="O399" s="96"/>
      <c r="P399" s="96"/>
      <c r="Q399" s="42">
        <v>1970</v>
      </c>
      <c r="R399" s="79">
        <v>81.9</v>
      </c>
      <c r="S399" s="79">
        <v>4</v>
      </c>
      <c r="T399" s="79">
        <v>2.7</v>
      </c>
      <c r="U399" s="79">
        <v>7.4</v>
      </c>
      <c r="V399" s="79">
        <v>29.6</v>
      </c>
      <c r="W399" s="79">
        <v>6.8</v>
      </c>
      <c r="X399" s="79">
        <v>63.2</v>
      </c>
      <c r="Y399" s="41"/>
      <c r="Z399" s="41"/>
      <c r="AI399" s="96"/>
      <c r="AJ399" s="96"/>
    </row>
    <row r="400" spans="1:36" ht="15.75">
      <c r="A400" s="5"/>
      <c r="B400" s="5"/>
      <c r="C400" s="5"/>
      <c r="D400" s="5"/>
      <c r="E400" s="5"/>
      <c r="F400" s="5"/>
      <c r="G400" s="5"/>
      <c r="H400" s="5"/>
      <c r="I400" s="5"/>
      <c r="J400" s="5"/>
      <c r="O400" s="96"/>
      <c r="P400" s="96"/>
      <c r="Q400" s="42">
        <v>1971</v>
      </c>
      <c r="R400" s="79">
        <v>79</v>
      </c>
      <c r="S400" s="79">
        <v>3.8</v>
      </c>
      <c r="T400" s="79">
        <v>3.4</v>
      </c>
      <c r="U400" s="79">
        <v>10</v>
      </c>
      <c r="V400" s="79">
        <v>35.1</v>
      </c>
      <c r="W400" s="79">
        <v>7.5</v>
      </c>
      <c r="X400" s="79">
        <v>71.4</v>
      </c>
      <c r="Y400" s="41"/>
      <c r="Z400" s="41"/>
      <c r="AI400" s="96"/>
      <c r="AJ400" s="96"/>
    </row>
    <row r="401" spans="1:36" ht="15.75">
      <c r="A401" s="5"/>
      <c r="B401" s="5"/>
      <c r="C401" s="5"/>
      <c r="D401" s="5"/>
      <c r="E401" s="5"/>
      <c r="F401" s="5"/>
      <c r="G401" s="5"/>
      <c r="H401" s="5"/>
      <c r="I401" s="5"/>
      <c r="J401" s="5"/>
      <c r="O401" s="96"/>
      <c r="P401" s="96"/>
      <c r="Q401" s="42">
        <v>1972</v>
      </c>
      <c r="R401" s="79">
        <v>79.3</v>
      </c>
      <c r="S401" s="79">
        <v>4.6</v>
      </c>
      <c r="T401" s="79">
        <v>4.6</v>
      </c>
      <c r="U401" s="79">
        <v>11.7</v>
      </c>
      <c r="V401" s="79">
        <v>39.4</v>
      </c>
      <c r="W401" s="79">
        <v>8.4</v>
      </c>
      <c r="X401" s="79">
        <v>82.7</v>
      </c>
      <c r="Y401" s="41"/>
      <c r="Z401" s="41"/>
      <c r="AI401" s="96"/>
      <c r="AJ401" s="96"/>
    </row>
    <row r="402" spans="1:36" ht="15.75">
      <c r="A402" s="5"/>
      <c r="B402" s="5"/>
      <c r="C402" s="5"/>
      <c r="D402" s="5"/>
      <c r="E402" s="5"/>
      <c r="F402" s="5"/>
      <c r="G402" s="5"/>
      <c r="H402" s="5"/>
      <c r="I402" s="5"/>
      <c r="J402" s="5"/>
      <c r="O402" s="96"/>
      <c r="P402" s="96"/>
      <c r="Q402" s="42">
        <v>1973</v>
      </c>
      <c r="R402" s="79">
        <v>77.1</v>
      </c>
      <c r="S402" s="79">
        <v>4.8</v>
      </c>
      <c r="T402" s="79">
        <v>4.6</v>
      </c>
      <c r="U402" s="79">
        <v>11.4</v>
      </c>
      <c r="V402" s="79">
        <v>48.2</v>
      </c>
      <c r="W402" s="79">
        <v>9</v>
      </c>
      <c r="X402" s="79">
        <v>90.6</v>
      </c>
      <c r="Y402" s="41"/>
      <c r="Z402" s="41"/>
      <c r="AI402" s="96"/>
      <c r="AJ402" s="96"/>
    </row>
    <row r="403" spans="1:36" ht="15.75">
      <c r="A403" s="5"/>
      <c r="B403" s="5"/>
      <c r="C403" s="5"/>
      <c r="D403" s="5"/>
      <c r="E403" s="5"/>
      <c r="F403" s="5"/>
      <c r="G403" s="5"/>
      <c r="H403" s="5"/>
      <c r="I403" s="5"/>
      <c r="J403" s="5"/>
      <c r="O403" s="96"/>
      <c r="P403" s="96"/>
      <c r="Q403" s="42">
        <v>1974</v>
      </c>
      <c r="R403" s="79">
        <v>80.7</v>
      </c>
      <c r="S403" s="79">
        <v>6.2</v>
      </c>
      <c r="T403" s="79">
        <v>5.8</v>
      </c>
      <c r="U403" s="79">
        <v>13.7</v>
      </c>
      <c r="V403" s="79">
        <v>55</v>
      </c>
      <c r="W403" s="79">
        <v>10.7</v>
      </c>
      <c r="X403" s="79">
        <v>97.3</v>
      </c>
      <c r="Y403" s="41"/>
      <c r="Z403" s="41"/>
      <c r="AI403" s="96"/>
      <c r="AJ403" s="96"/>
    </row>
    <row r="404" spans="1:36" ht="15.75">
      <c r="A404" s="5"/>
      <c r="B404" s="5"/>
      <c r="C404" s="5"/>
      <c r="D404" s="5"/>
      <c r="E404" s="5"/>
      <c r="F404" s="5"/>
      <c r="G404" s="5"/>
      <c r="H404" s="5"/>
      <c r="I404" s="5"/>
      <c r="J404" s="5"/>
      <c r="O404" s="96"/>
      <c r="P404" s="96"/>
      <c r="Q404" s="42">
        <v>1975</v>
      </c>
      <c r="R404" s="79">
        <v>87.6</v>
      </c>
      <c r="S404" s="79">
        <v>8.2</v>
      </c>
      <c r="T404" s="79">
        <v>6.8</v>
      </c>
      <c r="U404" s="79">
        <v>18.6</v>
      </c>
      <c r="V404" s="79">
        <v>63.6</v>
      </c>
      <c r="W404" s="79">
        <v>14.1</v>
      </c>
      <c r="X404" s="79">
        <v>133.4</v>
      </c>
      <c r="Y404" s="41"/>
      <c r="Z404" s="41"/>
      <c r="AI404" s="96"/>
      <c r="AJ404" s="96"/>
    </row>
    <row r="405" spans="1:36" ht="15.75">
      <c r="A405" s="5"/>
      <c r="B405" s="5"/>
      <c r="C405" s="5"/>
      <c r="D405" s="5"/>
      <c r="E405" s="5"/>
      <c r="F405" s="5"/>
      <c r="G405" s="5"/>
      <c r="H405" s="5"/>
      <c r="I405" s="5"/>
      <c r="J405" s="5"/>
      <c r="O405" s="96"/>
      <c r="P405" s="96"/>
      <c r="Q405" s="42">
        <v>1976</v>
      </c>
      <c r="R405" s="79">
        <v>89.9</v>
      </c>
      <c r="S405" s="79">
        <v>7.5</v>
      </c>
      <c r="T405" s="79">
        <v>8.6</v>
      </c>
      <c r="U405" s="79">
        <v>21.7</v>
      </c>
      <c r="V405" s="79">
        <v>72.7</v>
      </c>
      <c r="W405" s="79">
        <v>16.9</v>
      </c>
      <c r="X405" s="79">
        <v>154.5</v>
      </c>
      <c r="Y405" s="41"/>
      <c r="Z405" s="41"/>
      <c r="AI405" s="96"/>
      <c r="AJ405" s="96"/>
    </row>
    <row r="406" spans="1:36" ht="15.75">
      <c r="A406" s="5"/>
      <c r="B406" s="5"/>
      <c r="C406" s="5"/>
      <c r="D406" s="5"/>
      <c r="E406" s="5"/>
      <c r="F406" s="5"/>
      <c r="G406" s="5"/>
      <c r="H406" s="5"/>
      <c r="I406" s="5"/>
      <c r="J406" s="5"/>
      <c r="O406" s="96"/>
      <c r="P406" s="96"/>
      <c r="Q406" s="42">
        <v>1977</v>
      </c>
      <c r="R406" s="79">
        <v>97.5</v>
      </c>
      <c r="S406" s="79">
        <v>8</v>
      </c>
      <c r="T406" s="79">
        <v>9.9</v>
      </c>
      <c r="U406" s="79">
        <v>23.4</v>
      </c>
      <c r="V406" s="79">
        <v>83.7</v>
      </c>
      <c r="W406" s="79">
        <v>20.8</v>
      </c>
      <c r="X406" s="79">
        <v>165.9</v>
      </c>
      <c r="Y406" s="41"/>
      <c r="Z406" s="41"/>
      <c r="AI406" s="96"/>
      <c r="AJ406" s="96"/>
    </row>
    <row r="407" spans="1:36" ht="15.75">
      <c r="A407" s="5"/>
      <c r="B407" s="5"/>
      <c r="C407" s="5"/>
      <c r="D407" s="5"/>
      <c r="E407" s="5"/>
      <c r="F407" s="5"/>
      <c r="G407" s="5"/>
      <c r="H407" s="5"/>
      <c r="I407" s="5"/>
      <c r="J407" s="5"/>
      <c r="O407" s="96"/>
      <c r="P407" s="96"/>
      <c r="Q407" s="42">
        <v>1978</v>
      </c>
      <c r="R407" s="79">
        <v>104.6</v>
      </c>
      <c r="S407" s="79">
        <v>8.5</v>
      </c>
      <c r="T407" s="79">
        <v>10.7</v>
      </c>
      <c r="U407" s="79">
        <v>24.8</v>
      </c>
      <c r="V407" s="79">
        <v>92.4</v>
      </c>
      <c r="W407" s="79">
        <v>24.3</v>
      </c>
      <c r="X407" s="79">
        <v>193.4</v>
      </c>
      <c r="Y407" s="41"/>
      <c r="Z407" s="41"/>
      <c r="AI407" s="96"/>
      <c r="AJ407" s="96"/>
    </row>
    <row r="408" spans="1:36" ht="15.75">
      <c r="A408" s="5"/>
      <c r="B408" s="5"/>
      <c r="C408" s="5"/>
      <c r="D408" s="5"/>
      <c r="E408" s="5"/>
      <c r="F408" s="5"/>
      <c r="G408" s="5"/>
      <c r="H408" s="5"/>
      <c r="I408" s="5"/>
      <c r="J408" s="5"/>
      <c r="O408" s="96"/>
      <c r="P408" s="96"/>
      <c r="Q408" s="42">
        <v>1979</v>
      </c>
      <c r="R408" s="79">
        <v>116.8</v>
      </c>
      <c r="S408" s="79">
        <v>9.1</v>
      </c>
      <c r="T408" s="79">
        <v>12.4</v>
      </c>
      <c r="U408" s="79">
        <v>26.5</v>
      </c>
      <c r="V408" s="79">
        <v>102.6</v>
      </c>
      <c r="W408" s="79">
        <v>28.2</v>
      </c>
      <c r="X408" s="79">
        <v>208.4</v>
      </c>
      <c r="Y408" s="41"/>
      <c r="Z408" s="41"/>
      <c r="AI408" s="96"/>
      <c r="AJ408" s="96"/>
    </row>
    <row r="409" spans="1:36" ht="15.75">
      <c r="A409" s="5"/>
      <c r="B409" s="5"/>
      <c r="C409" s="5"/>
      <c r="D409" s="5"/>
      <c r="E409" s="5"/>
      <c r="F409" s="5"/>
      <c r="G409" s="5"/>
      <c r="H409" s="5"/>
      <c r="I409" s="5"/>
      <c r="J409" s="5"/>
      <c r="L409" s="96"/>
      <c r="O409" s="96"/>
      <c r="P409" s="96"/>
      <c r="Q409" s="42">
        <v>1980</v>
      </c>
      <c r="R409" s="79">
        <v>134.6</v>
      </c>
      <c r="S409" s="79">
        <v>12.8</v>
      </c>
      <c r="T409" s="79">
        <v>14</v>
      </c>
      <c r="U409" s="79">
        <v>31.9</v>
      </c>
      <c r="V409" s="79">
        <v>117.1</v>
      </c>
      <c r="W409" s="79">
        <v>34</v>
      </c>
      <c r="X409" s="79">
        <v>246</v>
      </c>
      <c r="Y409" s="41"/>
      <c r="Z409" s="41"/>
      <c r="AI409" s="96"/>
      <c r="AJ409" s="96"/>
    </row>
    <row r="410" spans="1:36" ht="15.75">
      <c r="A410" s="5"/>
      <c r="B410" s="5"/>
      <c r="C410" s="5"/>
      <c r="D410" s="5"/>
      <c r="E410" s="5"/>
      <c r="F410" s="5"/>
      <c r="G410" s="5"/>
      <c r="H410" s="5"/>
      <c r="I410" s="5"/>
      <c r="J410" s="5"/>
      <c r="L410" s="96"/>
      <c r="O410" s="96"/>
      <c r="P410" s="96"/>
      <c r="Q410" s="42">
        <v>1981</v>
      </c>
      <c r="R410" s="79">
        <v>158</v>
      </c>
      <c r="S410" s="79">
        <v>13.6</v>
      </c>
      <c r="T410" s="79">
        <v>16.8</v>
      </c>
      <c r="U410" s="79">
        <v>37.1</v>
      </c>
      <c r="V410" s="79">
        <v>137.9</v>
      </c>
      <c r="W410" s="79">
        <v>41.3</v>
      </c>
      <c r="X410" s="79">
        <v>273.5</v>
      </c>
      <c r="Y410" s="41"/>
      <c r="Z410" s="41"/>
      <c r="AI410" s="96"/>
      <c r="AJ410" s="96"/>
    </row>
    <row r="411" spans="1:36" ht="15.75">
      <c r="A411" s="5"/>
      <c r="B411" s="5"/>
      <c r="C411" s="5"/>
      <c r="D411" s="5"/>
      <c r="E411" s="5"/>
      <c r="F411" s="5"/>
      <c r="G411" s="5"/>
      <c r="H411" s="5"/>
      <c r="I411" s="5"/>
      <c r="J411" s="5"/>
      <c r="L411" s="96"/>
      <c r="O411" s="96"/>
      <c r="P411" s="96"/>
      <c r="Q411" s="42">
        <v>1982</v>
      </c>
      <c r="R411" s="79">
        <v>185.9</v>
      </c>
      <c r="S411" s="79">
        <v>12.9</v>
      </c>
      <c r="T411" s="79">
        <v>17.4</v>
      </c>
      <c r="U411" s="79">
        <v>37.4</v>
      </c>
      <c r="V411" s="79">
        <v>153.9</v>
      </c>
      <c r="W411" s="79">
        <v>49.2</v>
      </c>
      <c r="X411" s="79">
        <v>289.1</v>
      </c>
      <c r="Y411" s="41"/>
      <c r="Z411" s="41"/>
      <c r="AI411" s="96"/>
      <c r="AJ411" s="96"/>
    </row>
    <row r="412" spans="1:36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L412" s="96"/>
      <c r="O412" s="96"/>
      <c r="P412" s="96"/>
      <c r="Q412" s="42">
        <v>1983</v>
      </c>
      <c r="R412" s="79">
        <v>209.9</v>
      </c>
      <c r="S412" s="79">
        <v>13.6</v>
      </c>
      <c r="T412" s="79">
        <v>19</v>
      </c>
      <c r="U412" s="79">
        <v>40.3</v>
      </c>
      <c r="V412" s="79">
        <v>168.5</v>
      </c>
      <c r="W412" s="79">
        <v>55.5</v>
      </c>
      <c r="X412" s="79">
        <v>301.6</v>
      </c>
      <c r="Y412" s="41"/>
      <c r="Z412" s="41"/>
      <c r="AI412" s="96"/>
      <c r="AJ412" s="96"/>
    </row>
    <row r="413" spans="1:36" ht="16.5" customHeight="1" thickBot="1">
      <c r="A413" s="5"/>
      <c r="B413" s="5"/>
      <c r="C413" s="5"/>
      <c r="D413" s="5"/>
      <c r="E413" s="5"/>
      <c r="F413" s="5"/>
      <c r="G413" s="38" t="s">
        <v>7</v>
      </c>
      <c r="H413" s="5"/>
      <c r="I413" s="5"/>
      <c r="J413" s="5"/>
      <c r="L413" s="96"/>
      <c r="M413" s="96"/>
      <c r="O413" s="96"/>
      <c r="P413" s="96"/>
      <c r="Q413" s="42">
        <v>1984</v>
      </c>
      <c r="R413" s="79">
        <v>228</v>
      </c>
      <c r="S413" s="79">
        <v>16.3</v>
      </c>
      <c r="T413" s="79">
        <v>20.1</v>
      </c>
      <c r="U413" s="79">
        <v>41.2</v>
      </c>
      <c r="V413" s="79">
        <v>176.1</v>
      </c>
      <c r="W413" s="79">
        <v>61</v>
      </c>
      <c r="X413" s="79">
        <v>309.2</v>
      </c>
      <c r="Y413" s="41"/>
      <c r="Z413" s="41"/>
      <c r="AI413" s="96"/>
      <c r="AJ413" s="96"/>
    </row>
    <row r="414" spans="1:36" ht="13.5" thickBot="1">
      <c r="A414" s="5"/>
      <c r="B414" s="44"/>
      <c r="C414" s="45"/>
      <c r="D414" s="45"/>
      <c r="E414" s="45"/>
      <c r="F414" s="72" t="s">
        <v>50</v>
      </c>
      <c r="G414" s="45"/>
      <c r="H414" s="45"/>
      <c r="I414" s="45"/>
      <c r="J414" s="45"/>
      <c r="K414" s="47"/>
      <c r="L414" s="96"/>
      <c r="M414" s="96"/>
      <c r="N414" s="96"/>
      <c r="O414" s="96"/>
      <c r="P414" s="96"/>
      <c r="Q414" s="42">
        <v>1985</v>
      </c>
      <c r="R414" s="79">
        <v>253.1</v>
      </c>
      <c r="S414" s="79">
        <v>17.4</v>
      </c>
      <c r="T414" s="79">
        <v>22.7</v>
      </c>
      <c r="U414" s="79">
        <v>43.3</v>
      </c>
      <c r="V414" s="79">
        <v>186.4</v>
      </c>
      <c r="W414" s="79">
        <v>69.6</v>
      </c>
      <c r="X414" s="79">
        <v>354</v>
      </c>
      <c r="Y414" s="41"/>
      <c r="Z414" s="41"/>
      <c r="AI414" s="96"/>
      <c r="AJ414" s="96"/>
    </row>
    <row r="415" spans="1:36" ht="15.75" thickBot="1">
      <c r="A415" s="5"/>
      <c r="B415" s="23"/>
      <c r="C415" s="24" t="s">
        <v>112</v>
      </c>
      <c r="D415" s="22" t="s">
        <v>51</v>
      </c>
      <c r="E415" s="22" t="s">
        <v>52</v>
      </c>
      <c r="F415" s="22" t="s">
        <v>53</v>
      </c>
      <c r="G415" s="22" t="s">
        <v>19</v>
      </c>
      <c r="H415" s="22" t="s">
        <v>55</v>
      </c>
      <c r="I415" s="22" t="s">
        <v>56</v>
      </c>
      <c r="J415" s="22" t="s">
        <v>57</v>
      </c>
      <c r="K415" s="22" t="s">
        <v>125</v>
      </c>
      <c r="L415" s="96"/>
      <c r="M415" s="96"/>
      <c r="N415" s="96"/>
      <c r="O415" s="96"/>
      <c r="P415" s="96"/>
      <c r="Q415" s="42">
        <v>1986</v>
      </c>
      <c r="R415" s="79">
        <v>273.8</v>
      </c>
      <c r="S415" s="79">
        <v>17.7</v>
      </c>
      <c r="T415" s="79">
        <v>25</v>
      </c>
      <c r="U415" s="79">
        <v>44.9</v>
      </c>
      <c r="V415" s="79">
        <v>196.5</v>
      </c>
      <c r="W415" s="79">
        <v>74.2</v>
      </c>
      <c r="X415" s="79">
        <v>358.4</v>
      </c>
      <c r="Y415" s="41"/>
      <c r="Z415" s="41"/>
      <c r="AD415" s="124"/>
      <c r="AE415" s="126"/>
      <c r="AI415" s="96"/>
      <c r="AJ415" s="96"/>
    </row>
    <row r="416" spans="1:36" ht="15">
      <c r="A416" s="5"/>
      <c r="B416" s="25">
        <v>1962</v>
      </c>
      <c r="C416" s="21">
        <v>568</v>
      </c>
      <c r="D416" s="18">
        <v>52.6</v>
      </c>
      <c r="E416" s="18">
        <v>5.5</v>
      </c>
      <c r="F416" s="18">
        <v>0.1</v>
      </c>
      <c r="G416" s="18">
        <v>4.2</v>
      </c>
      <c r="H416" s="18">
        <v>14</v>
      </c>
      <c r="I416" s="18">
        <v>0</v>
      </c>
      <c r="J416" s="18">
        <v>30.4</v>
      </c>
      <c r="K416" s="18">
        <v>106.8</v>
      </c>
      <c r="L416" s="96"/>
      <c r="M416" s="96"/>
      <c r="N416" s="96"/>
      <c r="O416" s="96">
        <f>K416/C416</f>
        <v>0.1880281690140845</v>
      </c>
      <c r="P416" s="96"/>
      <c r="Q416" s="42">
        <v>1987</v>
      </c>
      <c r="R416" s="79">
        <v>282.5</v>
      </c>
      <c r="S416" s="79">
        <v>15.2</v>
      </c>
      <c r="T416" s="79">
        <v>27.4</v>
      </c>
      <c r="U416" s="79">
        <v>45.5</v>
      </c>
      <c r="V416" s="79">
        <v>205.1</v>
      </c>
      <c r="W416" s="79">
        <v>79.9</v>
      </c>
      <c r="X416" s="79">
        <v>348.6</v>
      </c>
      <c r="Y416" s="41"/>
      <c r="Z416" s="41"/>
      <c r="AD416" s="124"/>
      <c r="AE416" s="126"/>
      <c r="AI416" s="96"/>
      <c r="AJ416" s="96"/>
    </row>
    <row r="417" spans="1:36" ht="15">
      <c r="A417" s="5"/>
      <c r="B417" s="27">
        <v>1963</v>
      </c>
      <c r="C417" s="14">
        <v>599</v>
      </c>
      <c r="D417" s="20">
        <v>53.7</v>
      </c>
      <c r="E417" s="20">
        <v>5.2</v>
      </c>
      <c r="F417" s="20">
        <v>0.2</v>
      </c>
      <c r="G417" s="20">
        <v>4.5</v>
      </c>
      <c r="H417" s="20">
        <v>15.5</v>
      </c>
      <c r="I417" s="20">
        <v>0</v>
      </c>
      <c r="J417" s="20">
        <v>32.2</v>
      </c>
      <c r="K417" s="20">
        <v>111.3</v>
      </c>
      <c r="L417" s="96"/>
      <c r="M417" s="96"/>
      <c r="N417" s="96"/>
      <c r="O417" s="96">
        <f aca="true" t="shared" si="14" ref="O417:O461">K417/C417</f>
        <v>0.18580968280467444</v>
      </c>
      <c r="P417" s="96"/>
      <c r="Q417" s="42">
        <v>1988</v>
      </c>
      <c r="R417" s="79">
        <v>290.9</v>
      </c>
      <c r="S417" s="79">
        <v>15.7</v>
      </c>
      <c r="T417" s="79">
        <v>30.5</v>
      </c>
      <c r="U417" s="79">
        <v>50</v>
      </c>
      <c r="V417" s="79">
        <v>216.8</v>
      </c>
      <c r="W417" s="79">
        <v>85.7</v>
      </c>
      <c r="X417" s="79">
        <v>374.9</v>
      </c>
      <c r="Y417" s="41"/>
      <c r="Z417" s="41"/>
      <c r="AD417" s="124"/>
      <c r="AE417" s="126"/>
      <c r="AI417" s="96"/>
      <c r="AJ417" s="96"/>
    </row>
    <row r="418" spans="1:36" ht="15">
      <c r="A418" s="5"/>
      <c r="B418" s="27">
        <v>1964</v>
      </c>
      <c r="C418" s="14">
        <v>641</v>
      </c>
      <c r="D418" s="20">
        <v>55</v>
      </c>
      <c r="E418" s="20">
        <v>4.6</v>
      </c>
      <c r="F418" s="20">
        <v>0.2</v>
      </c>
      <c r="G418" s="20">
        <v>4.8</v>
      </c>
      <c r="H418" s="20">
        <v>16.2</v>
      </c>
      <c r="I418" s="20">
        <v>0</v>
      </c>
      <c r="J418" s="20">
        <v>37.7</v>
      </c>
      <c r="K418" s="20">
        <v>118.5</v>
      </c>
      <c r="L418" s="96"/>
      <c r="M418" s="96"/>
      <c r="N418" s="96"/>
      <c r="O418" s="96">
        <f t="shared" si="14"/>
        <v>0.18486739469578783</v>
      </c>
      <c r="P418" s="96"/>
      <c r="Q418" s="42">
        <v>1989</v>
      </c>
      <c r="R418" s="79">
        <v>304</v>
      </c>
      <c r="S418" s="79">
        <v>16.6</v>
      </c>
      <c r="T418" s="79">
        <v>34.6</v>
      </c>
      <c r="U418" s="79">
        <v>54.2</v>
      </c>
      <c r="V418" s="79">
        <v>230.4</v>
      </c>
      <c r="W418" s="79">
        <v>94.3</v>
      </c>
      <c r="X418" s="79">
        <v>409.6</v>
      </c>
      <c r="Y418" s="41"/>
      <c r="Z418" s="41"/>
      <c r="AD418" s="124"/>
      <c r="AE418" s="126"/>
      <c r="AI418" s="96"/>
      <c r="AJ418" s="96"/>
    </row>
    <row r="419" spans="1:36" ht="15">
      <c r="A419" s="5"/>
      <c r="B419" s="27">
        <v>1965</v>
      </c>
      <c r="C419" s="14">
        <v>687</v>
      </c>
      <c r="D419" s="20">
        <v>51</v>
      </c>
      <c r="E419" s="20">
        <v>4.7</v>
      </c>
      <c r="F419" s="20">
        <v>0.3</v>
      </c>
      <c r="G419" s="20">
        <v>4.9</v>
      </c>
      <c r="H419" s="20">
        <v>17.1</v>
      </c>
      <c r="I419" s="20">
        <v>0</v>
      </c>
      <c r="J419" s="20">
        <v>40.2</v>
      </c>
      <c r="K419" s="20">
        <v>118.2</v>
      </c>
      <c r="L419" s="96"/>
      <c r="M419" s="96"/>
      <c r="N419" s="96"/>
      <c r="O419" s="96">
        <f t="shared" si="14"/>
        <v>0.1720524017467249</v>
      </c>
      <c r="P419" s="96"/>
      <c r="Q419" s="42">
        <v>1990</v>
      </c>
      <c r="R419" s="79">
        <v>300.1</v>
      </c>
      <c r="S419" s="79">
        <v>19.1</v>
      </c>
      <c r="T419" s="79">
        <v>41.1</v>
      </c>
      <c r="U419" s="79">
        <v>58.8</v>
      </c>
      <c r="V419" s="79">
        <v>246.5</v>
      </c>
      <c r="W419" s="79">
        <v>107.4</v>
      </c>
      <c r="X419" s="79">
        <v>480.2</v>
      </c>
      <c r="Y419" s="41"/>
      <c r="Z419" s="41"/>
      <c r="AD419" s="124"/>
      <c r="AE419" s="126"/>
      <c r="AI419" s="96"/>
      <c r="AJ419" s="96"/>
    </row>
    <row r="420" spans="1:36" ht="12.75">
      <c r="A420" s="5"/>
      <c r="B420" s="27">
        <v>1966</v>
      </c>
      <c r="C420" s="14">
        <v>756</v>
      </c>
      <c r="D420" s="20">
        <v>59</v>
      </c>
      <c r="E420" s="20">
        <v>5.1</v>
      </c>
      <c r="F420" s="20">
        <v>0.8</v>
      </c>
      <c r="G420" s="20">
        <v>5</v>
      </c>
      <c r="H420" s="20">
        <v>20.3</v>
      </c>
      <c r="I420" s="20">
        <v>0</v>
      </c>
      <c r="J420" s="20">
        <v>44.3</v>
      </c>
      <c r="K420" s="20">
        <v>134.5</v>
      </c>
      <c r="L420" s="96"/>
      <c r="M420" s="96"/>
      <c r="N420" s="96"/>
      <c r="O420" s="96">
        <f t="shared" si="14"/>
        <v>0.1779100529100529</v>
      </c>
      <c r="P420" s="96"/>
      <c r="Q420" s="42">
        <v>1991</v>
      </c>
      <c r="R420" s="79">
        <v>319.7</v>
      </c>
      <c r="S420" s="79">
        <v>19.7</v>
      </c>
      <c r="T420" s="79">
        <v>52.5</v>
      </c>
      <c r="U420" s="79">
        <v>69.7</v>
      </c>
      <c r="V420" s="79">
        <v>266.8</v>
      </c>
      <c r="W420" s="79">
        <v>114.2</v>
      </c>
      <c r="X420" s="79">
        <v>481.8</v>
      </c>
      <c r="Y420" s="41"/>
      <c r="Z420" s="41"/>
      <c r="AD420" s="123"/>
      <c r="AI420" s="96"/>
      <c r="AJ420" s="96"/>
    </row>
    <row r="421" spans="1:36" ht="12.75">
      <c r="A421" s="5"/>
      <c r="B421" s="27">
        <v>1967</v>
      </c>
      <c r="C421" s="14">
        <v>810</v>
      </c>
      <c r="D421" s="20">
        <v>72</v>
      </c>
      <c r="E421" s="20">
        <v>5.3</v>
      </c>
      <c r="F421" s="20">
        <v>1.2</v>
      </c>
      <c r="G421" s="20">
        <v>5</v>
      </c>
      <c r="H421" s="20">
        <v>21.3</v>
      </c>
      <c r="I421" s="20">
        <v>3.2</v>
      </c>
      <c r="J421" s="20">
        <v>49.5</v>
      </c>
      <c r="K421" s="20">
        <v>157.5</v>
      </c>
      <c r="L421" s="96"/>
      <c r="M421" s="96"/>
      <c r="N421" s="96"/>
      <c r="O421" s="96">
        <f t="shared" si="14"/>
        <v>0.19444444444444445</v>
      </c>
      <c r="P421" s="96"/>
      <c r="Q421" s="42">
        <v>1992</v>
      </c>
      <c r="R421" s="79">
        <v>302.6</v>
      </c>
      <c r="S421" s="79">
        <v>19.2</v>
      </c>
      <c r="T421" s="79">
        <v>67.8</v>
      </c>
      <c r="U421" s="79">
        <v>78.7</v>
      </c>
      <c r="V421" s="79">
        <v>285.2</v>
      </c>
      <c r="W421" s="79">
        <v>129.4</v>
      </c>
      <c r="X421" s="79">
        <v>498.8</v>
      </c>
      <c r="Y421" s="41"/>
      <c r="Z421" s="41"/>
      <c r="AI421" s="96"/>
      <c r="AJ421" s="96"/>
    </row>
    <row r="422" spans="1:36" ht="12.75">
      <c r="A422" s="5"/>
      <c r="B422" s="27">
        <v>1968</v>
      </c>
      <c r="C422" s="14">
        <v>870</v>
      </c>
      <c r="D422" s="20">
        <v>82.2</v>
      </c>
      <c r="E422" s="20">
        <v>4.9</v>
      </c>
      <c r="F422" s="20">
        <v>1.8</v>
      </c>
      <c r="G422" s="20">
        <v>5.7</v>
      </c>
      <c r="H422" s="20">
        <v>23.3</v>
      </c>
      <c r="I422" s="20">
        <v>5.1</v>
      </c>
      <c r="J422" s="20">
        <v>55.1</v>
      </c>
      <c r="K422" s="20">
        <v>178.1</v>
      </c>
      <c r="L422" s="96"/>
      <c r="M422" s="96"/>
      <c r="N422" s="96"/>
      <c r="O422" s="96">
        <f t="shared" si="14"/>
        <v>0.20471264367816092</v>
      </c>
      <c r="P422" s="96"/>
      <c r="Q422" s="42">
        <v>1993</v>
      </c>
      <c r="R422" s="79">
        <v>292.4</v>
      </c>
      <c r="S422" s="79">
        <v>21.6</v>
      </c>
      <c r="T422" s="79">
        <v>75.8</v>
      </c>
      <c r="U422" s="79">
        <v>86.5</v>
      </c>
      <c r="V422" s="79">
        <v>302</v>
      </c>
      <c r="W422" s="79">
        <v>143.1</v>
      </c>
      <c r="X422" s="79">
        <v>488</v>
      </c>
      <c r="Y422" s="41"/>
      <c r="Z422" s="41"/>
      <c r="AI422" s="96"/>
      <c r="AJ422" s="96"/>
    </row>
    <row r="423" spans="1:36" ht="12.75">
      <c r="A423" s="5"/>
      <c r="B423" s="27">
        <v>1969</v>
      </c>
      <c r="C423" s="14">
        <v>948</v>
      </c>
      <c r="D423" s="20">
        <v>82.7</v>
      </c>
      <c r="E423" s="20">
        <v>4.1</v>
      </c>
      <c r="F423" s="20">
        <v>2.3</v>
      </c>
      <c r="G423" s="20">
        <v>6.3</v>
      </c>
      <c r="H423" s="20">
        <v>26.7</v>
      </c>
      <c r="I423" s="20">
        <v>6.3</v>
      </c>
      <c r="J423" s="20">
        <v>55.2</v>
      </c>
      <c r="K423" s="20">
        <v>183.6</v>
      </c>
      <c r="L423" s="96"/>
      <c r="M423" s="96"/>
      <c r="N423" s="96"/>
      <c r="O423" s="96">
        <f t="shared" si="14"/>
        <v>0.19367088607594937</v>
      </c>
      <c r="Q423" s="42">
        <v>1994</v>
      </c>
      <c r="R423" s="79">
        <v>282.3</v>
      </c>
      <c r="S423" s="79">
        <v>20.8</v>
      </c>
      <c r="T423" s="79">
        <v>82</v>
      </c>
      <c r="U423" s="79">
        <v>95</v>
      </c>
      <c r="V423" s="79">
        <v>316.9</v>
      </c>
      <c r="W423" s="79">
        <v>159.9</v>
      </c>
      <c r="X423" s="79">
        <v>504.8</v>
      </c>
      <c r="Y423" s="41"/>
      <c r="Z423" s="41"/>
      <c r="AI423" s="96"/>
      <c r="AJ423" s="96"/>
    </row>
    <row r="424" spans="1:36" ht="12.75">
      <c r="A424" s="5"/>
      <c r="B424" s="27">
        <v>1970</v>
      </c>
      <c r="C424" s="14">
        <v>1010</v>
      </c>
      <c r="D424" s="20">
        <v>81.9</v>
      </c>
      <c r="E424" s="20">
        <v>4</v>
      </c>
      <c r="F424" s="20">
        <v>2.7</v>
      </c>
      <c r="G424" s="20">
        <v>7.4</v>
      </c>
      <c r="H424" s="20">
        <v>29.6</v>
      </c>
      <c r="I424" s="20">
        <v>6.8</v>
      </c>
      <c r="J424" s="20">
        <v>63.2</v>
      </c>
      <c r="K424" s="20">
        <v>195.6</v>
      </c>
      <c r="L424" s="96"/>
      <c r="M424" s="96"/>
      <c r="N424" s="96"/>
      <c r="O424" s="96">
        <f t="shared" si="14"/>
        <v>0.19366336633663367</v>
      </c>
      <c r="Q424" s="42">
        <v>1995</v>
      </c>
      <c r="R424" s="79">
        <v>273.6</v>
      </c>
      <c r="S424" s="79">
        <v>20.1</v>
      </c>
      <c r="T424" s="79">
        <v>89.1</v>
      </c>
      <c r="U424" s="79">
        <v>101.5</v>
      </c>
      <c r="V424" s="79">
        <v>333.3</v>
      </c>
      <c r="W424" s="79">
        <v>177.1</v>
      </c>
      <c r="X424" s="79">
        <v>521</v>
      </c>
      <c r="Y424" s="41"/>
      <c r="Z424" s="41"/>
      <c r="AI424" s="96"/>
      <c r="AJ424" s="96"/>
    </row>
    <row r="425" spans="1:36" ht="12.75">
      <c r="A425" s="5"/>
      <c r="B425" s="27">
        <v>1971</v>
      </c>
      <c r="C425" s="14">
        <v>1078</v>
      </c>
      <c r="D425" s="20">
        <v>79</v>
      </c>
      <c r="E425" s="20">
        <v>3.8</v>
      </c>
      <c r="F425" s="20">
        <v>3.4</v>
      </c>
      <c r="G425" s="20">
        <v>10</v>
      </c>
      <c r="H425" s="20">
        <v>35.1</v>
      </c>
      <c r="I425" s="20">
        <v>7.5</v>
      </c>
      <c r="J425" s="20">
        <v>71.4</v>
      </c>
      <c r="K425" s="20">
        <v>210.2</v>
      </c>
      <c r="L425" s="96"/>
      <c r="M425" s="96"/>
      <c r="N425" s="96"/>
      <c r="O425" s="96">
        <f t="shared" si="14"/>
        <v>0.19499072356215214</v>
      </c>
      <c r="Q425" s="42">
        <v>1996</v>
      </c>
      <c r="R425" s="79">
        <v>266.5</v>
      </c>
      <c r="S425" s="79">
        <v>18.6</v>
      </c>
      <c r="T425" s="79">
        <v>92</v>
      </c>
      <c r="U425" s="79">
        <v>104.2</v>
      </c>
      <c r="V425" s="79">
        <v>347.1</v>
      </c>
      <c r="W425" s="79">
        <v>191.3</v>
      </c>
      <c r="X425" s="79">
        <v>540.4</v>
      </c>
      <c r="Y425" s="41"/>
      <c r="Z425" s="41"/>
      <c r="AI425" s="96"/>
      <c r="AJ425" s="96"/>
    </row>
    <row r="426" spans="1:36" ht="12.75" customHeight="1">
      <c r="A426" s="5"/>
      <c r="B426" s="27">
        <v>1972</v>
      </c>
      <c r="C426" s="14">
        <v>1175</v>
      </c>
      <c r="D426" s="20">
        <v>79.3</v>
      </c>
      <c r="E426" s="20">
        <v>4.6</v>
      </c>
      <c r="F426" s="20">
        <v>4.6</v>
      </c>
      <c r="G426" s="20">
        <v>11.7</v>
      </c>
      <c r="H426" s="20">
        <v>39.4</v>
      </c>
      <c r="I426" s="20">
        <v>8.4</v>
      </c>
      <c r="J426" s="20">
        <v>82.7</v>
      </c>
      <c r="K426" s="20">
        <v>230.7</v>
      </c>
      <c r="L426" s="96"/>
      <c r="M426" s="96"/>
      <c r="N426" s="96"/>
      <c r="O426" s="96">
        <f t="shared" si="14"/>
        <v>0.19634042553191489</v>
      </c>
      <c r="Q426" s="42">
        <v>1997</v>
      </c>
      <c r="R426" s="79">
        <f aca="true" t="shared" si="15" ref="R426:X428">D451</f>
        <v>270.505</v>
      </c>
      <c r="S426" s="79">
        <f t="shared" si="15"/>
        <v>24.59753228187602</v>
      </c>
      <c r="T426" s="79">
        <f t="shared" si="15"/>
        <v>94</v>
      </c>
      <c r="U426" s="79">
        <f t="shared" si="15"/>
        <v>105.23</v>
      </c>
      <c r="V426" s="79">
        <f t="shared" si="15"/>
        <v>365.257</v>
      </c>
      <c r="W426" s="79">
        <f t="shared" si="15"/>
        <v>190.016</v>
      </c>
      <c r="X426" s="79">
        <f t="shared" si="15"/>
        <v>551.6264677181239</v>
      </c>
      <c r="Y426" s="41"/>
      <c r="Z426" s="41"/>
      <c r="AI426" s="96"/>
      <c r="AJ426" s="96"/>
    </row>
    <row r="427" spans="1:24" ht="12.75" customHeight="1">
      <c r="A427" s="5"/>
      <c r="B427" s="27">
        <v>1973</v>
      </c>
      <c r="C427" s="14">
        <v>1310</v>
      </c>
      <c r="D427" s="20">
        <v>77.1</v>
      </c>
      <c r="E427" s="20">
        <v>4.8</v>
      </c>
      <c r="F427" s="20">
        <v>4.6</v>
      </c>
      <c r="G427" s="20">
        <v>11.4</v>
      </c>
      <c r="H427" s="20">
        <v>48.2</v>
      </c>
      <c r="I427" s="20">
        <v>9</v>
      </c>
      <c r="J427" s="20">
        <v>90.6</v>
      </c>
      <c r="K427" s="20">
        <v>245.7</v>
      </c>
      <c r="L427" s="96"/>
      <c r="M427" s="96"/>
      <c r="N427" s="96"/>
      <c r="O427" s="96">
        <f t="shared" si="14"/>
        <v>0.18755725190839695</v>
      </c>
      <c r="Q427" s="42">
        <v>1998</v>
      </c>
      <c r="R427" s="79">
        <f t="shared" si="15"/>
        <v>268.456</v>
      </c>
      <c r="S427" s="79">
        <f t="shared" si="15"/>
        <v>23.907996628421667</v>
      </c>
      <c r="T427" s="79">
        <f t="shared" si="15"/>
        <v>96.2</v>
      </c>
      <c r="U427" s="79">
        <f t="shared" si="15"/>
        <v>105.35850754245133</v>
      </c>
      <c r="V427" s="79">
        <f t="shared" si="15"/>
        <v>379.225</v>
      </c>
      <c r="W427" s="79">
        <f t="shared" si="15"/>
        <v>192.822</v>
      </c>
      <c r="X427" s="79">
        <f t="shared" si="15"/>
        <v>586.5824958291271</v>
      </c>
    </row>
    <row r="428" spans="1:24" ht="12.75" customHeight="1">
      <c r="A428" s="5"/>
      <c r="B428" s="27">
        <v>1974</v>
      </c>
      <c r="C428" s="14">
        <v>1438</v>
      </c>
      <c r="D428" s="20">
        <v>80.7</v>
      </c>
      <c r="E428" s="20">
        <v>6.2</v>
      </c>
      <c r="F428" s="20">
        <v>5.8</v>
      </c>
      <c r="G428" s="20">
        <v>13.7</v>
      </c>
      <c r="H428" s="20">
        <v>55</v>
      </c>
      <c r="I428" s="20">
        <v>10.7</v>
      </c>
      <c r="J428" s="20">
        <v>97.3</v>
      </c>
      <c r="K428" s="20">
        <v>269.4</v>
      </c>
      <c r="L428" s="96"/>
      <c r="M428" s="96"/>
      <c r="N428" s="96"/>
      <c r="O428" s="96">
        <f t="shared" si="14"/>
        <v>0.18734353268428372</v>
      </c>
      <c r="Q428" s="42">
        <v>1999</v>
      </c>
      <c r="R428" s="79">
        <f t="shared" si="15"/>
        <v>274.9</v>
      </c>
      <c r="S428" s="79">
        <f t="shared" si="15"/>
        <v>24.618339715012123</v>
      </c>
      <c r="T428" s="79">
        <f t="shared" si="15"/>
        <v>98.9</v>
      </c>
      <c r="U428" s="79">
        <f t="shared" si="15"/>
        <v>110.70897008346391</v>
      </c>
      <c r="V428" s="79">
        <f t="shared" si="15"/>
        <v>390</v>
      </c>
      <c r="W428" s="79">
        <f t="shared" si="15"/>
        <v>190.4</v>
      </c>
      <c r="X428" s="79">
        <f t="shared" si="15"/>
        <v>618.523690201524</v>
      </c>
    </row>
    <row r="429" spans="1:24" ht="12.75" customHeight="1">
      <c r="A429" s="5"/>
      <c r="B429" s="27">
        <v>1975</v>
      </c>
      <c r="C429" s="14">
        <v>1554</v>
      </c>
      <c r="D429" s="20">
        <v>87.6</v>
      </c>
      <c r="E429" s="20">
        <v>8.2</v>
      </c>
      <c r="F429" s="20">
        <v>6.8</v>
      </c>
      <c r="G429" s="20">
        <v>18.6</v>
      </c>
      <c r="H429" s="20">
        <v>63.6</v>
      </c>
      <c r="I429" s="20">
        <v>14.1</v>
      </c>
      <c r="J429" s="20">
        <v>133.4</v>
      </c>
      <c r="K429" s="20">
        <v>332.3</v>
      </c>
      <c r="L429" s="96"/>
      <c r="M429" s="96"/>
      <c r="N429" s="96"/>
      <c r="O429" s="96">
        <f t="shared" si="14"/>
        <v>0.21383526383526386</v>
      </c>
      <c r="Q429" s="42">
        <v>2000</v>
      </c>
      <c r="R429" s="79"/>
      <c r="S429" s="79"/>
      <c r="T429" s="79"/>
      <c r="U429" s="79"/>
      <c r="V429" s="79"/>
      <c r="W429" s="79"/>
      <c r="X429" s="79"/>
    </row>
    <row r="430" spans="1:24" ht="12.75" customHeight="1">
      <c r="A430" s="5"/>
      <c r="B430" s="27">
        <v>1976</v>
      </c>
      <c r="C430" s="14">
        <v>1733</v>
      </c>
      <c r="D430" s="20">
        <v>89.9</v>
      </c>
      <c r="E430" s="20">
        <v>7.5</v>
      </c>
      <c r="F430" s="20">
        <v>8.6</v>
      </c>
      <c r="G430" s="20">
        <v>21.7</v>
      </c>
      <c r="H430" s="20">
        <v>72.7</v>
      </c>
      <c r="I430" s="20">
        <v>16.9</v>
      </c>
      <c r="J430" s="20">
        <v>154.5</v>
      </c>
      <c r="K430" s="20">
        <v>371.8</v>
      </c>
      <c r="L430" s="96"/>
      <c r="M430" s="96"/>
      <c r="N430" s="96"/>
      <c r="O430" s="96">
        <f t="shared" si="14"/>
        <v>0.21454125793421813</v>
      </c>
      <c r="Q430" s="42">
        <v>2001</v>
      </c>
      <c r="R430" s="79"/>
      <c r="S430" s="79"/>
      <c r="T430" s="79"/>
      <c r="U430" s="79"/>
      <c r="V430" s="79"/>
      <c r="W430" s="79"/>
      <c r="X430" s="79"/>
    </row>
    <row r="431" spans="1:24" ht="12.75" customHeight="1">
      <c r="A431" s="5"/>
      <c r="B431" s="27">
        <v>1977</v>
      </c>
      <c r="C431" s="14">
        <v>1972</v>
      </c>
      <c r="D431" s="20">
        <v>97.5</v>
      </c>
      <c r="E431" s="20">
        <v>8</v>
      </c>
      <c r="F431" s="20">
        <v>9.9</v>
      </c>
      <c r="G431" s="20">
        <v>23.4</v>
      </c>
      <c r="H431" s="20">
        <v>83.7</v>
      </c>
      <c r="I431" s="20">
        <v>20.8</v>
      </c>
      <c r="J431" s="20">
        <v>165.9</v>
      </c>
      <c r="K431" s="20">
        <v>409.2</v>
      </c>
      <c r="L431" s="96"/>
      <c r="M431" s="96"/>
      <c r="N431" s="96"/>
      <c r="O431" s="96">
        <f t="shared" si="14"/>
        <v>0.2075050709939148</v>
      </c>
      <c r="Q431" s="42">
        <v>2002</v>
      </c>
      <c r="R431" s="79"/>
      <c r="S431" s="79"/>
      <c r="T431" s="79"/>
      <c r="U431" s="79"/>
      <c r="V431" s="79"/>
      <c r="W431" s="79"/>
      <c r="X431" s="79"/>
    </row>
    <row r="432" spans="1:24" ht="12.75" customHeight="1">
      <c r="A432" s="5"/>
      <c r="B432" s="27">
        <v>1978</v>
      </c>
      <c r="C432" s="14">
        <v>2214</v>
      </c>
      <c r="D432" s="20">
        <v>104.6</v>
      </c>
      <c r="E432" s="20">
        <v>8.5</v>
      </c>
      <c r="F432" s="20">
        <v>10.7</v>
      </c>
      <c r="G432" s="20">
        <v>24.8</v>
      </c>
      <c r="H432" s="20">
        <v>92.4</v>
      </c>
      <c r="I432" s="20">
        <v>24.3</v>
      </c>
      <c r="J432" s="20">
        <v>193.4</v>
      </c>
      <c r="K432" s="20">
        <v>458.7</v>
      </c>
      <c r="L432" s="96"/>
      <c r="M432" s="96"/>
      <c r="N432" s="96"/>
      <c r="O432" s="96">
        <f t="shared" si="14"/>
        <v>0.20718157181571814</v>
      </c>
      <c r="Q432" s="42">
        <v>2003</v>
      </c>
      <c r="R432" s="79"/>
      <c r="S432" s="79"/>
      <c r="T432" s="79"/>
      <c r="U432" s="79"/>
      <c r="V432" s="79"/>
      <c r="W432" s="79"/>
      <c r="X432" s="79"/>
    </row>
    <row r="433" spans="1:24" ht="12.75" customHeight="1">
      <c r="A433" s="5"/>
      <c r="B433" s="27">
        <v>1979</v>
      </c>
      <c r="C433" s="14">
        <v>2498</v>
      </c>
      <c r="D433" s="20">
        <v>116.8</v>
      </c>
      <c r="E433" s="20">
        <v>9.1</v>
      </c>
      <c r="F433" s="20">
        <v>12.4</v>
      </c>
      <c r="G433" s="20">
        <v>26.5</v>
      </c>
      <c r="H433" s="20">
        <v>102.6</v>
      </c>
      <c r="I433" s="20">
        <v>28.2</v>
      </c>
      <c r="J433" s="20">
        <v>208.4</v>
      </c>
      <c r="K433" s="20">
        <v>504</v>
      </c>
      <c r="L433" s="96"/>
      <c r="M433" s="96"/>
      <c r="N433" s="96"/>
      <c r="O433" s="96">
        <f t="shared" si="14"/>
        <v>0.20176140912730184</v>
      </c>
      <c r="Q433" s="42">
        <v>2004</v>
      </c>
      <c r="R433" s="79"/>
      <c r="S433" s="79"/>
      <c r="T433" s="79"/>
      <c r="U433" s="79"/>
      <c r="V433" s="79"/>
      <c r="W433" s="79"/>
      <c r="X433" s="79"/>
    </row>
    <row r="434" spans="1:24" ht="12.75" customHeight="1">
      <c r="A434" s="5"/>
      <c r="B434" s="27">
        <v>1980</v>
      </c>
      <c r="C434" s="14">
        <v>2719</v>
      </c>
      <c r="D434" s="20">
        <v>134.6</v>
      </c>
      <c r="E434" s="20">
        <v>12.8</v>
      </c>
      <c r="F434" s="20">
        <v>14</v>
      </c>
      <c r="G434" s="20">
        <v>31.9</v>
      </c>
      <c r="H434" s="20">
        <v>117.1</v>
      </c>
      <c r="I434" s="20">
        <v>34</v>
      </c>
      <c r="J434" s="20">
        <v>246</v>
      </c>
      <c r="K434" s="20">
        <v>590.4</v>
      </c>
      <c r="L434" s="96"/>
      <c r="M434" s="96"/>
      <c r="N434" s="96"/>
      <c r="O434" s="96">
        <f t="shared" si="14"/>
        <v>0.2171386539168812</v>
      </c>
      <c r="Q434" s="42">
        <v>2005</v>
      </c>
      <c r="R434" s="79"/>
      <c r="S434" s="79"/>
      <c r="T434" s="79"/>
      <c r="U434" s="79"/>
      <c r="V434" s="79"/>
      <c r="W434" s="79"/>
      <c r="X434" s="79"/>
    </row>
    <row r="435" spans="1:24" ht="12.75" customHeight="1">
      <c r="A435" s="5"/>
      <c r="B435" s="27">
        <v>1981</v>
      </c>
      <c r="C435" s="14">
        <v>3048</v>
      </c>
      <c r="D435" s="20">
        <v>158</v>
      </c>
      <c r="E435" s="20">
        <v>13.6</v>
      </c>
      <c r="F435" s="20">
        <v>16.8</v>
      </c>
      <c r="G435" s="20">
        <v>37.1</v>
      </c>
      <c r="H435" s="20">
        <v>137.9</v>
      </c>
      <c r="I435" s="20">
        <v>41.3</v>
      </c>
      <c r="J435" s="20">
        <v>273.5</v>
      </c>
      <c r="K435" s="20">
        <v>678.2</v>
      </c>
      <c r="L435" s="96"/>
      <c r="M435" s="96"/>
      <c r="N435" s="96"/>
      <c r="O435" s="96">
        <f t="shared" si="14"/>
        <v>0.22250656167979005</v>
      </c>
      <c r="Q435" s="42">
        <v>2006</v>
      </c>
      <c r="R435" s="79"/>
      <c r="S435" s="79"/>
      <c r="T435" s="79"/>
      <c r="U435" s="79"/>
      <c r="V435" s="79"/>
      <c r="W435" s="79"/>
      <c r="X435" s="79"/>
    </row>
    <row r="436" spans="1:15" ht="12.75" customHeight="1">
      <c r="A436" s="5"/>
      <c r="B436" s="27">
        <v>1982</v>
      </c>
      <c r="C436" s="14">
        <v>3214</v>
      </c>
      <c r="D436" s="20">
        <v>185.9</v>
      </c>
      <c r="E436" s="20">
        <v>12.9</v>
      </c>
      <c r="F436" s="20">
        <v>17.4</v>
      </c>
      <c r="G436" s="20">
        <v>37.4</v>
      </c>
      <c r="H436" s="20">
        <v>153.9</v>
      </c>
      <c r="I436" s="20">
        <v>49.2</v>
      </c>
      <c r="J436" s="20">
        <v>289.1</v>
      </c>
      <c r="K436" s="20">
        <v>745.8</v>
      </c>
      <c r="L436" s="96"/>
      <c r="M436" s="96"/>
      <c r="N436" s="96"/>
      <c r="O436" s="96">
        <f t="shared" si="14"/>
        <v>0.23204729309271935</v>
      </c>
    </row>
    <row r="437" spans="1:28" ht="12.75" customHeight="1">
      <c r="A437" s="5"/>
      <c r="B437" s="27">
        <v>1983</v>
      </c>
      <c r="C437" s="14">
        <v>3422</v>
      </c>
      <c r="D437" s="20">
        <v>209.9</v>
      </c>
      <c r="E437" s="20">
        <v>13.6</v>
      </c>
      <c r="F437" s="20">
        <v>19</v>
      </c>
      <c r="G437" s="20">
        <v>40.3</v>
      </c>
      <c r="H437" s="20">
        <v>168.5</v>
      </c>
      <c r="I437" s="20">
        <v>55.5</v>
      </c>
      <c r="J437" s="20">
        <v>301.6</v>
      </c>
      <c r="K437" s="20">
        <v>808.4</v>
      </c>
      <c r="L437" s="96"/>
      <c r="M437" s="96"/>
      <c r="N437" s="96"/>
      <c r="O437" s="96">
        <f t="shared" si="14"/>
        <v>0.23623611922852134</v>
      </c>
      <c r="R437" s="129" t="s">
        <v>68</v>
      </c>
      <c r="U437" s="128"/>
      <c r="V437" s="128"/>
      <c r="W437" s="128"/>
      <c r="X437" s="128"/>
      <c r="Y437" s="128"/>
      <c r="Z437" s="128"/>
      <c r="AA437" s="128"/>
      <c r="AB437" s="128"/>
    </row>
    <row r="438" spans="1:22" ht="12.75" customHeight="1">
      <c r="A438" s="5"/>
      <c r="B438" s="27">
        <v>1984</v>
      </c>
      <c r="C438" s="14">
        <v>3820</v>
      </c>
      <c r="D438" s="20">
        <v>228</v>
      </c>
      <c r="E438" s="20">
        <v>16.3</v>
      </c>
      <c r="F438" s="20">
        <v>20.1</v>
      </c>
      <c r="G438" s="20">
        <v>41.2</v>
      </c>
      <c r="H438" s="20">
        <v>176.1</v>
      </c>
      <c r="I438" s="20">
        <v>61</v>
      </c>
      <c r="J438" s="20">
        <v>309.2</v>
      </c>
      <c r="K438" s="20">
        <v>851.9</v>
      </c>
      <c r="L438" s="96"/>
      <c r="M438" s="96"/>
      <c r="N438" s="96"/>
      <c r="O438" s="96">
        <f t="shared" si="14"/>
        <v>0.2230104712041885</v>
      </c>
      <c r="Q438" s="41"/>
      <c r="R438" s="88" t="s">
        <v>58</v>
      </c>
      <c r="S438" s="88" t="s">
        <v>49</v>
      </c>
      <c r="V438" s="128"/>
    </row>
    <row r="439" spans="1:19" ht="12.75" customHeight="1">
      <c r="A439" s="5"/>
      <c r="B439" s="27">
        <v>1985</v>
      </c>
      <c r="C439" s="14">
        <v>4108</v>
      </c>
      <c r="D439" s="20">
        <v>253.1</v>
      </c>
      <c r="E439" s="20">
        <v>17.4</v>
      </c>
      <c r="F439" s="20">
        <v>22.7</v>
      </c>
      <c r="G439" s="20">
        <v>43.3</v>
      </c>
      <c r="H439" s="20">
        <v>186.4</v>
      </c>
      <c r="I439" s="20">
        <v>69.6</v>
      </c>
      <c r="J439" s="20">
        <v>354</v>
      </c>
      <c r="K439" s="20">
        <v>946.5</v>
      </c>
      <c r="L439" s="96"/>
      <c r="M439" s="96"/>
      <c r="N439" s="96"/>
      <c r="O439" s="96">
        <f t="shared" si="14"/>
        <v>0.23040408958130476</v>
      </c>
      <c r="Q439" s="42">
        <v>1962</v>
      </c>
      <c r="R439" s="82">
        <f aca="true" t="shared" si="16" ref="R439:R459">K416/C416</f>
        <v>0.1880281690140845</v>
      </c>
      <c r="S439" s="83">
        <f aca="true" t="shared" si="17" ref="S439:S459">K260/C260</f>
        <v>0.17517605633802816</v>
      </c>
    </row>
    <row r="440" spans="1:19" ht="12.75" customHeight="1">
      <c r="A440" s="5"/>
      <c r="B440" s="27">
        <v>1986</v>
      </c>
      <c r="C440" s="14">
        <v>4368</v>
      </c>
      <c r="D440" s="20">
        <v>273.8</v>
      </c>
      <c r="E440" s="20">
        <v>17.7</v>
      </c>
      <c r="F440" s="20">
        <v>25</v>
      </c>
      <c r="G440" s="20">
        <v>44.9</v>
      </c>
      <c r="H440" s="20">
        <v>196.5</v>
      </c>
      <c r="I440" s="20">
        <v>74.2</v>
      </c>
      <c r="J440" s="20">
        <v>358.4</v>
      </c>
      <c r="K440" s="20">
        <v>990.5</v>
      </c>
      <c r="L440" s="96"/>
      <c r="M440" s="96"/>
      <c r="N440" s="96"/>
      <c r="O440" s="96">
        <f t="shared" si="14"/>
        <v>0.2267628205128205</v>
      </c>
      <c r="Q440" s="42">
        <v>1963</v>
      </c>
      <c r="R440" s="82">
        <f t="shared" si="16"/>
        <v>0.18580968280467444</v>
      </c>
      <c r="S440" s="83">
        <f t="shared" si="17"/>
        <v>0.17796327212020036</v>
      </c>
    </row>
    <row r="441" spans="1:19" ht="12.75" customHeight="1">
      <c r="A441" s="5"/>
      <c r="B441" s="27">
        <v>1987</v>
      </c>
      <c r="C441" s="14">
        <v>4609</v>
      </c>
      <c r="D441" s="20">
        <v>282.5</v>
      </c>
      <c r="E441" s="20">
        <v>15.2</v>
      </c>
      <c r="F441" s="20">
        <v>27.4</v>
      </c>
      <c r="G441" s="20">
        <v>45.5</v>
      </c>
      <c r="H441" s="20">
        <v>205.1</v>
      </c>
      <c r="I441" s="20">
        <v>79.9</v>
      </c>
      <c r="J441" s="20">
        <v>348.6</v>
      </c>
      <c r="K441" s="20">
        <v>1004.2</v>
      </c>
      <c r="L441" s="96"/>
      <c r="M441" s="96"/>
      <c r="N441" s="96"/>
      <c r="O441" s="96">
        <f t="shared" si="14"/>
        <v>0.21787806465610762</v>
      </c>
      <c r="Q441" s="42">
        <v>1964</v>
      </c>
      <c r="R441" s="82">
        <f t="shared" si="16"/>
        <v>0.18486739469578783</v>
      </c>
      <c r="S441" s="83">
        <f t="shared" si="17"/>
        <v>0.17581903276131045</v>
      </c>
    </row>
    <row r="442" spans="1:19" ht="12.75" customHeight="1">
      <c r="A442" s="5"/>
      <c r="B442" s="27">
        <v>1988</v>
      </c>
      <c r="C442" s="14">
        <v>4957</v>
      </c>
      <c r="D442" s="20">
        <v>290.9</v>
      </c>
      <c r="E442" s="20">
        <v>15.7</v>
      </c>
      <c r="F442" s="20">
        <v>30.5</v>
      </c>
      <c r="G442" s="20">
        <v>50</v>
      </c>
      <c r="H442" s="20">
        <v>216.8</v>
      </c>
      <c r="I442" s="20">
        <v>85.7</v>
      </c>
      <c r="J442" s="20">
        <v>374.9</v>
      </c>
      <c r="K442" s="20">
        <v>1064.5</v>
      </c>
      <c r="L442" s="96"/>
      <c r="M442" s="96"/>
      <c r="N442" s="96"/>
      <c r="O442" s="96">
        <f t="shared" si="14"/>
        <v>0.21474682267500506</v>
      </c>
      <c r="Q442" s="42">
        <v>1965</v>
      </c>
      <c r="R442" s="82">
        <f t="shared" si="16"/>
        <v>0.1720524017467249</v>
      </c>
      <c r="S442" s="83">
        <f t="shared" si="17"/>
        <v>0.1700145560407569</v>
      </c>
    </row>
    <row r="443" spans="1:19" ht="12.75" customHeight="1">
      <c r="A443" s="5"/>
      <c r="B443" s="27">
        <v>1989</v>
      </c>
      <c r="C443" s="14">
        <v>5355</v>
      </c>
      <c r="D443" s="20">
        <v>304</v>
      </c>
      <c r="E443" s="20">
        <v>16.6</v>
      </c>
      <c r="F443" s="20">
        <v>34.6</v>
      </c>
      <c r="G443" s="20">
        <v>54.2</v>
      </c>
      <c r="H443" s="20">
        <v>230.4</v>
      </c>
      <c r="I443" s="20">
        <v>94.3</v>
      </c>
      <c r="J443" s="20">
        <v>409.6</v>
      </c>
      <c r="K443" s="20">
        <v>1143.7</v>
      </c>
      <c r="L443" s="96"/>
      <c r="M443" s="96"/>
      <c r="N443" s="96"/>
      <c r="O443" s="96">
        <f t="shared" si="14"/>
        <v>0.21357609710550887</v>
      </c>
      <c r="Q443" s="42">
        <v>1966</v>
      </c>
      <c r="R443" s="82">
        <f t="shared" si="16"/>
        <v>0.1779100529100529</v>
      </c>
      <c r="S443" s="83">
        <f t="shared" si="17"/>
        <v>0.17314814814814816</v>
      </c>
    </row>
    <row r="444" spans="1:19" ht="12.75" customHeight="1">
      <c r="A444" s="5"/>
      <c r="B444" s="27">
        <v>1990</v>
      </c>
      <c r="C444" s="14">
        <v>5683</v>
      </c>
      <c r="D444" s="20">
        <v>300.1</v>
      </c>
      <c r="E444" s="20">
        <v>19.1</v>
      </c>
      <c r="F444" s="20">
        <v>41.1</v>
      </c>
      <c r="G444" s="20">
        <v>58.8</v>
      </c>
      <c r="H444" s="20">
        <v>246.5</v>
      </c>
      <c r="I444" s="20">
        <v>98.102</v>
      </c>
      <c r="J444" s="20">
        <v>480.2</v>
      </c>
      <c r="K444" s="20">
        <v>1253.2</v>
      </c>
      <c r="L444" s="96"/>
      <c r="M444" s="96"/>
      <c r="N444" s="96"/>
      <c r="O444" s="96">
        <f t="shared" si="14"/>
        <v>0.22051733239486188</v>
      </c>
      <c r="Q444" s="42">
        <v>1967</v>
      </c>
      <c r="R444" s="82">
        <f t="shared" si="16"/>
        <v>0.19444444444444445</v>
      </c>
      <c r="S444" s="83">
        <f t="shared" si="17"/>
        <v>0.18370370370370367</v>
      </c>
    </row>
    <row r="445" spans="1:19" ht="12.75" customHeight="1">
      <c r="A445" s="5"/>
      <c r="B445" s="27">
        <v>1991</v>
      </c>
      <c r="C445" s="14">
        <v>5861</v>
      </c>
      <c r="D445" s="20">
        <v>319.7</v>
      </c>
      <c r="E445" s="20">
        <v>19.7</v>
      </c>
      <c r="F445" s="20">
        <v>52.5</v>
      </c>
      <c r="G445" s="20">
        <v>69.7</v>
      </c>
      <c r="H445" s="20">
        <v>266.8</v>
      </c>
      <c r="I445" s="20">
        <v>108.16519413580232</v>
      </c>
      <c r="J445" s="20">
        <v>481.8</v>
      </c>
      <c r="K445" s="20">
        <v>1324.4</v>
      </c>
      <c r="M445" s="96"/>
      <c r="N445" s="96"/>
      <c r="O445" s="96">
        <f t="shared" si="14"/>
        <v>0.22596826480122847</v>
      </c>
      <c r="Q445" s="42">
        <v>1968</v>
      </c>
      <c r="R445" s="82">
        <f t="shared" si="16"/>
        <v>0.20471264367816092</v>
      </c>
      <c r="S445" s="83">
        <f t="shared" si="17"/>
        <v>0.17586206896551723</v>
      </c>
    </row>
    <row r="446" spans="1:19" ht="12.75" customHeight="1">
      <c r="A446" s="5"/>
      <c r="B446" s="27">
        <v>1992</v>
      </c>
      <c r="C446" s="14">
        <v>6149</v>
      </c>
      <c r="D446" s="20">
        <v>302.6</v>
      </c>
      <c r="E446" s="20">
        <v>19.2</v>
      </c>
      <c r="F446" s="20">
        <v>67.8</v>
      </c>
      <c r="G446" s="20">
        <v>78.7</v>
      </c>
      <c r="H446" s="20">
        <v>285.2</v>
      </c>
      <c r="I446" s="20">
        <v>119.2606595424742</v>
      </c>
      <c r="J446" s="20">
        <v>498.8</v>
      </c>
      <c r="K446" s="20">
        <v>1381.7</v>
      </c>
      <c r="M446" s="96"/>
      <c r="N446" s="96"/>
      <c r="O446" s="96">
        <f t="shared" si="14"/>
        <v>0.22470320377297123</v>
      </c>
      <c r="Q446" s="42">
        <v>1969</v>
      </c>
      <c r="R446" s="82">
        <f t="shared" si="16"/>
        <v>0.19367088607594937</v>
      </c>
      <c r="S446" s="83">
        <f t="shared" si="17"/>
        <v>0.19704641350210972</v>
      </c>
    </row>
    <row r="447" spans="1:19" ht="12.75" customHeight="1">
      <c r="A447" s="5"/>
      <c r="B447" s="27">
        <v>1993</v>
      </c>
      <c r="C447" s="14">
        <v>6477</v>
      </c>
      <c r="D447" s="20">
        <v>292.4</v>
      </c>
      <c r="E447" s="20">
        <v>21.6</v>
      </c>
      <c r="F447" s="20">
        <v>75.8</v>
      </c>
      <c r="G447" s="20">
        <v>86.5</v>
      </c>
      <c r="H447" s="20">
        <v>302</v>
      </c>
      <c r="I447" s="20">
        <v>131.49428545978213</v>
      </c>
      <c r="J447" s="20">
        <v>488</v>
      </c>
      <c r="K447" s="20">
        <v>1409.4</v>
      </c>
      <c r="M447" s="96"/>
      <c r="N447" s="96"/>
      <c r="O447" s="96">
        <f t="shared" si="14"/>
        <v>0.21760074108383512</v>
      </c>
      <c r="Q447" s="42">
        <v>1970</v>
      </c>
      <c r="R447" s="82">
        <f t="shared" si="16"/>
        <v>0.19366336633663367</v>
      </c>
      <c r="S447" s="83">
        <f t="shared" si="17"/>
        <v>0.19079207920792077</v>
      </c>
    </row>
    <row r="448" spans="1:19" ht="12.75" customHeight="1">
      <c r="A448" s="5"/>
      <c r="B448" s="27">
        <v>1994</v>
      </c>
      <c r="C448" s="14">
        <v>6837</v>
      </c>
      <c r="D448" s="20">
        <v>282.3</v>
      </c>
      <c r="E448" s="20">
        <v>20.8</v>
      </c>
      <c r="F448" s="20">
        <v>82</v>
      </c>
      <c r="G448" s="20">
        <v>95</v>
      </c>
      <c r="H448" s="20">
        <v>316.9</v>
      </c>
      <c r="I448" s="20">
        <v>144.98282312802942</v>
      </c>
      <c r="J448" s="20">
        <v>504.8</v>
      </c>
      <c r="K448" s="20">
        <v>1461.7</v>
      </c>
      <c r="M448" s="96"/>
      <c r="N448" s="96"/>
      <c r="O448" s="96">
        <f t="shared" si="14"/>
        <v>0.21379259909316953</v>
      </c>
      <c r="Q448" s="42">
        <v>1971</v>
      </c>
      <c r="R448" s="82">
        <f t="shared" si="16"/>
        <v>0.19499072356215214</v>
      </c>
      <c r="S448" s="83">
        <f t="shared" si="17"/>
        <v>0.1735621521335807</v>
      </c>
    </row>
    <row r="449" spans="1:19" ht="12.75" customHeight="1">
      <c r="A449" s="5"/>
      <c r="B449" s="27">
        <v>1995</v>
      </c>
      <c r="C449" s="14">
        <v>7187</v>
      </c>
      <c r="D449" s="20">
        <v>273.6</v>
      </c>
      <c r="E449" s="20">
        <v>20.1</v>
      </c>
      <c r="F449" s="20">
        <v>89.1</v>
      </c>
      <c r="G449" s="20">
        <v>101.5</v>
      </c>
      <c r="H449" s="20">
        <v>333.3</v>
      </c>
      <c r="I449" s="20">
        <v>159.855</v>
      </c>
      <c r="J449" s="20">
        <v>521</v>
      </c>
      <c r="K449" s="20">
        <v>1515.7</v>
      </c>
      <c r="M449" s="96"/>
      <c r="N449" s="96"/>
      <c r="O449" s="96">
        <f t="shared" si="14"/>
        <v>0.21089467093363018</v>
      </c>
      <c r="Q449" s="42">
        <v>1972</v>
      </c>
      <c r="R449" s="82">
        <f t="shared" si="16"/>
        <v>0.19634042553191489</v>
      </c>
      <c r="S449" s="83">
        <f t="shared" si="17"/>
        <v>0.17642553191489363</v>
      </c>
    </row>
    <row r="450" spans="1:19" ht="12.75" customHeight="1">
      <c r="A450" s="5"/>
      <c r="B450" s="27">
        <v>1996</v>
      </c>
      <c r="C450" s="14">
        <v>7661.6</v>
      </c>
      <c r="D450" s="20">
        <v>266.5</v>
      </c>
      <c r="E450" s="20">
        <v>18.6</v>
      </c>
      <c r="F450" s="20">
        <v>92</v>
      </c>
      <c r="G450" s="20">
        <v>104.2</v>
      </c>
      <c r="H450" s="20">
        <v>349.676</v>
      </c>
      <c r="I450" s="20">
        <v>174.225</v>
      </c>
      <c r="J450" s="20">
        <v>540.4</v>
      </c>
      <c r="K450" s="20">
        <v>1560.1</v>
      </c>
      <c r="M450" s="96"/>
      <c r="N450" s="96"/>
      <c r="O450" s="96">
        <f t="shared" si="14"/>
        <v>0.20362587449096792</v>
      </c>
      <c r="Q450" s="42">
        <v>1973</v>
      </c>
      <c r="R450" s="82">
        <f t="shared" si="16"/>
        <v>0.18755725190839695</v>
      </c>
      <c r="S450" s="83">
        <f t="shared" si="17"/>
        <v>0.17618320610687024</v>
      </c>
    </row>
    <row r="451" spans="1:19" ht="12.75" customHeight="1">
      <c r="A451" s="5"/>
      <c r="B451" s="27">
        <v>1997</v>
      </c>
      <c r="C451" s="14">
        <v>8110.9</v>
      </c>
      <c r="D451" s="20">
        <v>270.505</v>
      </c>
      <c r="E451" s="20">
        <v>24.59753228187602</v>
      </c>
      <c r="F451" s="48">
        <v>94</v>
      </c>
      <c r="G451" s="20">
        <v>105.23</v>
      </c>
      <c r="H451" s="20">
        <v>365.257</v>
      </c>
      <c r="I451" s="20">
        <v>190.016</v>
      </c>
      <c r="J451" s="20">
        <v>551.6264677181239</v>
      </c>
      <c r="K451" s="20">
        <v>1601.232</v>
      </c>
      <c r="M451" s="96"/>
      <c r="N451" s="96"/>
      <c r="O451" s="96">
        <f t="shared" si="14"/>
        <v>0.19741730264212357</v>
      </c>
      <c r="Q451" s="42">
        <v>1974</v>
      </c>
      <c r="R451" s="82">
        <f t="shared" si="16"/>
        <v>0.18734353268428372</v>
      </c>
      <c r="S451" s="83">
        <f t="shared" si="17"/>
        <v>0.18303198887343533</v>
      </c>
    </row>
    <row r="452" spans="1:19" ht="12.75" customHeight="1">
      <c r="A452" s="5"/>
      <c r="B452" s="27">
        <v>1998</v>
      </c>
      <c r="C452" s="14">
        <v>8511</v>
      </c>
      <c r="D452" s="20">
        <v>268.456</v>
      </c>
      <c r="E452" s="20">
        <v>23.907996628421667</v>
      </c>
      <c r="F452" s="48">
        <v>96.2</v>
      </c>
      <c r="G452" s="20">
        <v>105.35850754245133</v>
      </c>
      <c r="H452" s="20">
        <v>379.225</v>
      </c>
      <c r="I452" s="20">
        <v>192.822</v>
      </c>
      <c r="J452" s="20">
        <v>586.5824958291271</v>
      </c>
      <c r="K452" s="20">
        <v>1652.552</v>
      </c>
      <c r="M452" s="96"/>
      <c r="N452" s="96"/>
      <c r="O452" s="96">
        <f t="shared" si="14"/>
        <v>0.19416660791916343</v>
      </c>
      <c r="Q452" s="42">
        <v>1975</v>
      </c>
      <c r="R452" s="82">
        <f t="shared" si="16"/>
        <v>0.21383526383526386</v>
      </c>
      <c r="S452" s="83">
        <f t="shared" si="17"/>
        <v>0.1796010296010296</v>
      </c>
    </row>
    <row r="453" spans="1:19" ht="12.75" customHeight="1">
      <c r="A453" s="5"/>
      <c r="B453" s="27">
        <v>1999</v>
      </c>
      <c r="C453" s="14">
        <v>9100</v>
      </c>
      <c r="D453" s="20">
        <v>274.9</v>
      </c>
      <c r="E453" s="20">
        <v>24.618339715012123</v>
      </c>
      <c r="F453" s="48">
        <v>98.9</v>
      </c>
      <c r="G453" s="20">
        <v>110.70897008346391</v>
      </c>
      <c r="H453" s="20">
        <v>390</v>
      </c>
      <c r="I453" s="20">
        <v>190.4</v>
      </c>
      <c r="J453" s="20">
        <v>618.523690201524</v>
      </c>
      <c r="K453" s="20">
        <v>1727.071</v>
      </c>
      <c r="M453" s="96"/>
      <c r="N453" s="96"/>
      <c r="O453" s="96">
        <f t="shared" si="14"/>
        <v>0.18978802197802197</v>
      </c>
      <c r="P453" s="96"/>
      <c r="Q453" s="42">
        <v>1976</v>
      </c>
      <c r="R453" s="82">
        <f t="shared" si="16"/>
        <v>0.21454125793421813</v>
      </c>
      <c r="S453" s="83">
        <f t="shared" si="17"/>
        <v>0.17201384881708023</v>
      </c>
    </row>
    <row r="454" spans="1:19" ht="12.75" customHeight="1">
      <c r="A454" s="5"/>
      <c r="B454" s="27">
        <v>2000</v>
      </c>
      <c r="C454" s="14">
        <v>9817</v>
      </c>
      <c r="D454" s="20">
        <v>294.5</v>
      </c>
      <c r="E454" s="138">
        <v>17.2</v>
      </c>
      <c r="F454" s="125">
        <v>117.9</v>
      </c>
      <c r="G454" s="48">
        <v>121.6</v>
      </c>
      <c r="H454" s="20">
        <v>409.4</v>
      </c>
      <c r="I454" s="20">
        <v>197.1</v>
      </c>
      <c r="J454" s="125">
        <v>631.1</v>
      </c>
      <c r="K454" s="135">
        <v>1788.8</v>
      </c>
      <c r="M454" s="96"/>
      <c r="N454" s="96"/>
      <c r="O454" s="96">
        <f t="shared" si="14"/>
        <v>0.1822145258225527</v>
      </c>
      <c r="P454" s="96"/>
      <c r="Q454" s="42">
        <v>1977</v>
      </c>
      <c r="R454" s="82">
        <f t="shared" si="16"/>
        <v>0.2075050709939148</v>
      </c>
      <c r="S454" s="83">
        <f t="shared" si="17"/>
        <v>0.1802738336713996</v>
      </c>
    </row>
    <row r="455" spans="1:19" ht="12.75" customHeight="1">
      <c r="A455" s="5"/>
      <c r="B455" s="27">
        <v>2001</v>
      </c>
      <c r="C455" s="14">
        <v>10100.8</v>
      </c>
      <c r="D455" s="20">
        <v>305.5</v>
      </c>
      <c r="E455" s="138">
        <v>16.5</v>
      </c>
      <c r="F455" s="125">
        <v>129.4</v>
      </c>
      <c r="G455" s="48">
        <v>114</v>
      </c>
      <c r="H455" s="20">
        <v>433</v>
      </c>
      <c r="I455" s="20">
        <v>217.4</v>
      </c>
      <c r="J455" s="125">
        <v>648</v>
      </c>
      <c r="K455" s="135">
        <v>1863.8</v>
      </c>
      <c r="M455" s="96"/>
      <c r="N455" s="96"/>
      <c r="O455" s="96">
        <f t="shared" si="14"/>
        <v>0.18452003801679076</v>
      </c>
      <c r="P455" s="96"/>
      <c r="Q455" s="42">
        <v>1978</v>
      </c>
      <c r="R455" s="82">
        <f t="shared" si="16"/>
        <v>0.20718157181571814</v>
      </c>
      <c r="S455" s="83">
        <f t="shared" si="17"/>
        <v>0.18053297199638663</v>
      </c>
    </row>
    <row r="456" spans="1:19" ht="12.75" customHeight="1">
      <c r="A456" s="5"/>
      <c r="B456" s="27">
        <v>2002</v>
      </c>
      <c r="C456" s="14">
        <v>10480.8</v>
      </c>
      <c r="D456" s="20">
        <v>348.6</v>
      </c>
      <c r="E456" s="138">
        <v>22.4</v>
      </c>
      <c r="F456" s="125">
        <v>147.5</v>
      </c>
      <c r="G456" s="48">
        <v>125.7</v>
      </c>
      <c r="H456" s="20">
        <v>456</v>
      </c>
      <c r="I456" s="20">
        <v>230.9</v>
      </c>
      <c r="J456" s="125">
        <v>679.9</v>
      </c>
      <c r="K456" s="135">
        <v>2011</v>
      </c>
      <c r="M456" s="96"/>
      <c r="N456" s="96"/>
      <c r="O456" s="96">
        <f t="shared" si="14"/>
        <v>0.19187466605602627</v>
      </c>
      <c r="P456" s="96"/>
      <c r="Q456" s="42">
        <v>1979</v>
      </c>
      <c r="R456" s="82">
        <f t="shared" si="16"/>
        <v>0.20176140912730184</v>
      </c>
      <c r="S456" s="83">
        <f t="shared" si="17"/>
        <v>0.1854283426741393</v>
      </c>
    </row>
    <row r="457" spans="2:28" s="5" customFormat="1" ht="12.75" customHeight="1">
      <c r="B457" s="27">
        <v>2003</v>
      </c>
      <c r="C457" s="14">
        <v>10987.9</v>
      </c>
      <c r="D457" s="20">
        <v>404.9</v>
      </c>
      <c r="E457" s="138">
        <v>21.2</v>
      </c>
      <c r="F457" s="125">
        <v>160.7</v>
      </c>
      <c r="G457" s="48">
        <v>139.6</v>
      </c>
      <c r="H457" s="20">
        <v>474.7</v>
      </c>
      <c r="I457" s="20">
        <v>249.4</v>
      </c>
      <c r="J457" s="125">
        <v>707.1</v>
      </c>
      <c r="K457" s="135">
        <v>2157.6</v>
      </c>
      <c r="M457" s="96"/>
      <c r="N457" s="96"/>
      <c r="O457" s="96">
        <f t="shared" si="14"/>
        <v>0.19636145214281164</v>
      </c>
      <c r="P457" s="96"/>
      <c r="Q457" s="127">
        <v>1980</v>
      </c>
      <c r="R457" s="130">
        <f t="shared" si="16"/>
        <v>0.2171386539168812</v>
      </c>
      <c r="S457" s="131">
        <f t="shared" si="17"/>
        <v>0.1901802133137183</v>
      </c>
      <c r="T457" s="43"/>
      <c r="U457" s="43"/>
      <c r="V457" s="43"/>
      <c r="W457" s="43"/>
      <c r="X457" s="43"/>
      <c r="Y457" s="43"/>
      <c r="Z457" s="43"/>
      <c r="AA457" s="43"/>
      <c r="AB457" s="43"/>
    </row>
    <row r="458" spans="2:44" s="5" customFormat="1" ht="12.75" customHeight="1">
      <c r="B458" s="27">
        <v>2004</v>
      </c>
      <c r="C458" s="60">
        <v>11685.9</v>
      </c>
      <c r="D458" s="20">
        <v>455.847</v>
      </c>
      <c r="E458" s="135">
        <v>26.891</v>
      </c>
      <c r="F458" s="48">
        <f aca="true" t="shared" si="18" ref="F458:G461">E458*F457/E457</f>
        <v>203.83885377358487</v>
      </c>
      <c r="G458" s="48">
        <f t="shared" si="18"/>
        <v>177.07469811320752</v>
      </c>
      <c r="H458" s="48">
        <v>495.548</v>
      </c>
      <c r="I458" s="48">
        <v>269.36</v>
      </c>
      <c r="J458" s="48">
        <f>I458*J457/I457</f>
        <v>763.6906816359262</v>
      </c>
      <c r="K458" s="135">
        <v>2293.006</v>
      </c>
      <c r="M458" s="96"/>
      <c r="N458" s="96"/>
      <c r="O458" s="96">
        <f t="shared" si="14"/>
        <v>0.19621988892597061</v>
      </c>
      <c r="P458" s="96"/>
      <c r="Q458" s="127">
        <v>1981</v>
      </c>
      <c r="R458" s="130">
        <f t="shared" si="16"/>
        <v>0.22250656167979005</v>
      </c>
      <c r="S458" s="131">
        <f t="shared" si="17"/>
        <v>0.19658792650918633</v>
      </c>
      <c r="T458" s="41"/>
      <c r="U458" s="41"/>
      <c r="V458" s="41"/>
      <c r="W458" s="41"/>
      <c r="X458" s="41"/>
      <c r="Y458" s="41"/>
      <c r="Z458" s="41"/>
      <c r="AA458" s="43"/>
      <c r="AB458" s="43"/>
      <c r="AP458" s="43"/>
      <c r="AQ458" s="43"/>
      <c r="AR458" s="43"/>
    </row>
    <row r="459" spans="2:30" s="5" customFormat="1" ht="12.75" customHeight="1">
      <c r="B459" s="27">
        <v>2005</v>
      </c>
      <c r="C459" s="60">
        <v>12433.9</v>
      </c>
      <c r="D459" s="20">
        <v>495.326</v>
      </c>
      <c r="E459" s="135">
        <v>34.595</v>
      </c>
      <c r="F459" s="48">
        <f t="shared" si="18"/>
        <v>262.2366273584905</v>
      </c>
      <c r="G459" s="48">
        <f t="shared" si="18"/>
        <v>227.80481132075465</v>
      </c>
      <c r="H459" s="48">
        <v>523.305</v>
      </c>
      <c r="I459" s="48">
        <v>298.638</v>
      </c>
      <c r="J459" s="48">
        <f>I459*J458/I458</f>
        <v>846.6997987169206</v>
      </c>
      <c r="K459" s="48">
        <v>2472.205</v>
      </c>
      <c r="M459" s="96"/>
      <c r="N459" s="96"/>
      <c r="O459" s="96">
        <f t="shared" si="14"/>
        <v>0.19882780141387657</v>
      </c>
      <c r="P459" s="96"/>
      <c r="Q459" s="127">
        <v>1982</v>
      </c>
      <c r="R459" s="130">
        <f t="shared" si="16"/>
        <v>0.23204729309271935</v>
      </c>
      <c r="S459" s="131">
        <f t="shared" si="17"/>
        <v>0.19222153080273802</v>
      </c>
      <c r="T459" s="41"/>
      <c r="U459" s="41"/>
      <c r="V459" s="41"/>
      <c r="W459" s="41"/>
      <c r="X459" s="41"/>
      <c r="Y459" s="41"/>
      <c r="Z459" s="41"/>
      <c r="AA459" s="43"/>
      <c r="AB459" s="43"/>
      <c r="AD459" s="96"/>
    </row>
    <row r="460" spans="2:30" s="5" customFormat="1" ht="12.75" customHeight="1">
      <c r="B460" s="50">
        <v>2006</v>
      </c>
      <c r="C460" s="60">
        <v>13194.7</v>
      </c>
      <c r="D460" s="20">
        <v>521.84</v>
      </c>
      <c r="E460" s="135">
        <v>29.549</v>
      </c>
      <c r="F460" s="48">
        <f t="shared" si="18"/>
        <v>223.98699528301884</v>
      </c>
      <c r="G460" s="48">
        <f t="shared" si="18"/>
        <v>194.5773773584905</v>
      </c>
      <c r="H460" s="48">
        <v>548.549</v>
      </c>
      <c r="I460" s="48">
        <v>329.868</v>
      </c>
      <c r="J460" s="48">
        <f>I460*J459/I459</f>
        <v>935.2432349639134</v>
      </c>
      <c r="K460" s="48">
        <v>2655.435</v>
      </c>
      <c r="M460" s="96"/>
      <c r="N460" s="96"/>
      <c r="O460" s="96">
        <f t="shared" si="14"/>
        <v>0.2012501231555094</v>
      </c>
      <c r="P460" s="96"/>
      <c r="Q460" s="127"/>
      <c r="R460" s="130"/>
      <c r="S460" s="131"/>
      <c r="T460" s="41"/>
      <c r="U460" s="41"/>
      <c r="V460" s="41"/>
      <c r="W460" s="41"/>
      <c r="X460" s="41"/>
      <c r="Y460" s="41"/>
      <c r="Z460" s="41"/>
      <c r="AA460" s="43"/>
      <c r="AB460" s="43"/>
      <c r="AD460" s="96"/>
    </row>
    <row r="461" spans="2:30" s="5" customFormat="1" ht="12.75" customHeight="1">
      <c r="B461" s="50">
        <v>2007</v>
      </c>
      <c r="C461" s="60">
        <v>14311.5</v>
      </c>
      <c r="D461" s="20">
        <v>552.568</v>
      </c>
      <c r="E461" s="135">
        <v>28.51</v>
      </c>
      <c r="F461" s="48">
        <f t="shared" si="18"/>
        <v>216.111179245283</v>
      </c>
      <c r="G461" s="48">
        <f t="shared" si="18"/>
        <v>187.73566037735844</v>
      </c>
      <c r="H461" s="48">
        <v>586.153</v>
      </c>
      <c r="I461" s="48">
        <v>375.407</v>
      </c>
      <c r="J461" s="48">
        <f>I461*J460/I460</f>
        <v>1064.3556122694467</v>
      </c>
      <c r="K461" s="48">
        <v>2730.241</v>
      </c>
      <c r="M461" s="96"/>
      <c r="N461" s="96"/>
      <c r="O461" s="96">
        <f t="shared" si="14"/>
        <v>0.1907725255913077</v>
      </c>
      <c r="P461" s="96"/>
      <c r="Q461" s="127"/>
      <c r="R461" s="130"/>
      <c r="S461" s="131"/>
      <c r="T461" s="41"/>
      <c r="U461" s="41"/>
      <c r="V461" s="41"/>
      <c r="W461" s="41"/>
      <c r="X461" s="41"/>
      <c r="Y461" s="41"/>
      <c r="Z461" s="41"/>
      <c r="AA461" s="43"/>
      <c r="AB461" s="43"/>
      <c r="AD461" s="96"/>
    </row>
    <row r="462" spans="2:30" s="5" customFormat="1" ht="12.75" customHeight="1">
      <c r="B462" s="50">
        <v>2008</v>
      </c>
      <c r="C462" s="14"/>
      <c r="D462" s="20"/>
      <c r="E462" s="139"/>
      <c r="F462" s="20"/>
      <c r="G462" s="20"/>
      <c r="H462" s="20"/>
      <c r="I462" s="20"/>
      <c r="J462" s="20"/>
      <c r="K462" s="20"/>
      <c r="M462" s="96"/>
      <c r="N462" s="96"/>
      <c r="O462" s="96"/>
      <c r="P462" s="96"/>
      <c r="Q462" s="127"/>
      <c r="R462" s="130"/>
      <c r="S462" s="131"/>
      <c r="T462" s="41"/>
      <c r="U462" s="41"/>
      <c r="V462" s="41"/>
      <c r="W462" s="41"/>
      <c r="X462" s="41"/>
      <c r="Y462" s="41"/>
      <c r="Z462" s="41"/>
      <c r="AA462" s="43"/>
      <c r="AB462" s="43"/>
      <c r="AD462" s="96"/>
    </row>
    <row r="463" spans="2:30" s="5" customFormat="1" ht="12.75" customHeight="1">
      <c r="B463" s="50">
        <v>2009</v>
      </c>
      <c r="C463" s="14"/>
      <c r="D463" s="20"/>
      <c r="E463" s="139"/>
      <c r="F463" s="20"/>
      <c r="G463" s="20"/>
      <c r="H463" s="20"/>
      <c r="I463" s="20"/>
      <c r="J463" s="20"/>
      <c r="K463" s="20"/>
      <c r="M463" s="96"/>
      <c r="N463" s="96"/>
      <c r="O463" s="96"/>
      <c r="P463" s="96"/>
      <c r="Q463" s="127"/>
      <c r="R463" s="130"/>
      <c r="S463" s="131"/>
      <c r="T463" s="41"/>
      <c r="U463" s="41"/>
      <c r="V463" s="41"/>
      <c r="W463" s="41"/>
      <c r="X463" s="41"/>
      <c r="Y463" s="41"/>
      <c r="Z463" s="41"/>
      <c r="AA463" s="43"/>
      <c r="AB463" s="43"/>
      <c r="AD463" s="96"/>
    </row>
    <row r="464" spans="2:30" s="5" customFormat="1" ht="12.75" customHeight="1" thickBot="1">
      <c r="B464" s="26">
        <v>2010</v>
      </c>
      <c r="C464" s="11"/>
      <c r="D464" s="19"/>
      <c r="E464" s="19"/>
      <c r="F464" s="19"/>
      <c r="G464" s="19"/>
      <c r="H464" s="19"/>
      <c r="I464" s="19"/>
      <c r="J464" s="19"/>
      <c r="K464" s="19"/>
      <c r="N464" s="96"/>
      <c r="O464" s="96"/>
      <c r="P464" s="96"/>
      <c r="Q464" s="127">
        <v>1983</v>
      </c>
      <c r="R464" s="130">
        <f aca="true" t="shared" si="19" ref="R464:R484">K437/C437</f>
        <v>0.23623611922852134</v>
      </c>
      <c r="S464" s="131">
        <f aca="true" t="shared" si="20" ref="S464:S484">K281/C281</f>
        <v>0.17551139684395092</v>
      </c>
      <c r="T464" s="41"/>
      <c r="U464" s="41"/>
      <c r="V464" s="41"/>
      <c r="W464" s="41"/>
      <c r="X464" s="41"/>
      <c r="Y464" s="41"/>
      <c r="Z464" s="41"/>
      <c r="AA464" s="43"/>
      <c r="AB464" s="43"/>
      <c r="AD464" s="96"/>
    </row>
    <row r="465" spans="7:30" s="5" customFormat="1" ht="16.5" customHeight="1">
      <c r="G465" s="66" t="s">
        <v>80</v>
      </c>
      <c r="O465" s="96"/>
      <c r="P465" s="96"/>
      <c r="Q465" s="127">
        <v>1984</v>
      </c>
      <c r="R465" s="130">
        <f t="shared" si="19"/>
        <v>0.2230104712041885</v>
      </c>
      <c r="S465" s="131">
        <f t="shared" si="20"/>
        <v>0.1745026178010471</v>
      </c>
      <c r="T465" s="41"/>
      <c r="U465" s="41"/>
      <c r="V465" s="41"/>
      <c r="W465" s="41"/>
      <c r="X465" s="41"/>
      <c r="Y465" s="41"/>
      <c r="Z465" s="41"/>
      <c r="AA465" s="43"/>
      <c r="AB465" s="43"/>
      <c r="AD465" s="96"/>
    </row>
    <row r="466" spans="15:30" s="5" customFormat="1" ht="16.5" customHeight="1">
      <c r="O466" s="96"/>
      <c r="P466" s="96"/>
      <c r="Q466" s="127">
        <v>1985</v>
      </c>
      <c r="R466" s="130">
        <f t="shared" si="19"/>
        <v>0.23040408958130476</v>
      </c>
      <c r="S466" s="131">
        <f t="shared" si="20"/>
        <v>0.17870009737098344</v>
      </c>
      <c r="T466" s="41"/>
      <c r="U466" s="41"/>
      <c r="V466" s="41"/>
      <c r="W466" s="41"/>
      <c r="X466" s="41"/>
      <c r="Y466" s="41"/>
      <c r="Z466" s="41"/>
      <c r="AA466" s="43"/>
      <c r="AB466" s="43"/>
      <c r="AD466" s="96"/>
    </row>
    <row r="467" spans="15:30" s="5" customFormat="1" ht="12">
      <c r="O467" s="96"/>
      <c r="P467" s="96"/>
      <c r="Q467" s="127">
        <v>1986</v>
      </c>
      <c r="R467" s="130">
        <f t="shared" si="19"/>
        <v>0.2267628205128205</v>
      </c>
      <c r="S467" s="131">
        <f t="shared" si="20"/>
        <v>0.17612179487179486</v>
      </c>
      <c r="T467" s="41"/>
      <c r="U467" s="41"/>
      <c r="V467" s="41"/>
      <c r="W467" s="41"/>
      <c r="X467" s="41"/>
      <c r="Y467" s="41"/>
      <c r="Z467" s="41"/>
      <c r="AA467" s="43"/>
      <c r="AB467" s="43"/>
      <c r="AD467" s="96"/>
    </row>
    <row r="468" spans="15:30" s="5" customFormat="1" ht="12">
      <c r="O468" s="96"/>
      <c r="P468" s="96"/>
      <c r="Q468" s="127">
        <v>1987</v>
      </c>
      <c r="R468" s="130">
        <f t="shared" si="19"/>
        <v>0.21787806465610762</v>
      </c>
      <c r="S468" s="131">
        <f t="shared" si="20"/>
        <v>0.18539813408548492</v>
      </c>
      <c r="T468" s="41"/>
      <c r="U468" s="41"/>
      <c r="V468" s="41"/>
      <c r="W468" s="41"/>
      <c r="X468" s="41"/>
      <c r="Y468" s="41"/>
      <c r="Z468" s="41"/>
      <c r="AA468" s="43"/>
      <c r="AB468" s="43"/>
      <c r="AD468" s="96"/>
    </row>
    <row r="469" spans="15:30" s="5" customFormat="1" ht="16.5" customHeight="1">
      <c r="O469" s="96"/>
      <c r="P469" s="96"/>
      <c r="Q469" s="127">
        <v>1988</v>
      </c>
      <c r="R469" s="130">
        <f t="shared" si="19"/>
        <v>0.21474682267500506</v>
      </c>
      <c r="S469" s="131">
        <f t="shared" si="20"/>
        <v>0.1834375630421626</v>
      </c>
      <c r="T469" s="41"/>
      <c r="U469" s="41"/>
      <c r="V469" s="41"/>
      <c r="W469" s="41"/>
      <c r="X469" s="41"/>
      <c r="Y469" s="41"/>
      <c r="Z469" s="41"/>
      <c r="AA469" s="43"/>
      <c r="AB469" s="43"/>
      <c r="AD469" s="96"/>
    </row>
    <row r="470" spans="15:30" s="5" customFormat="1" ht="12">
      <c r="O470" s="96"/>
      <c r="P470" s="96"/>
      <c r="Q470" s="127">
        <v>1989</v>
      </c>
      <c r="R470" s="130">
        <f t="shared" si="19"/>
        <v>0.21357609710550887</v>
      </c>
      <c r="S470" s="131">
        <f t="shared" si="20"/>
        <v>0.18694677871148457</v>
      </c>
      <c r="T470" s="41"/>
      <c r="U470" s="41"/>
      <c r="V470" s="41"/>
      <c r="W470" s="41"/>
      <c r="X470" s="41"/>
      <c r="Y470" s="41"/>
      <c r="Z470" s="41"/>
      <c r="AA470" s="43"/>
      <c r="AB470" s="43"/>
      <c r="AD470" s="96"/>
    </row>
    <row r="471" spans="15:30" s="5" customFormat="1" ht="16.5" customHeight="1">
      <c r="O471" s="96"/>
      <c r="P471" s="96"/>
      <c r="Q471" s="127">
        <v>1990</v>
      </c>
      <c r="R471" s="130">
        <f t="shared" si="19"/>
        <v>0.22051733239486188</v>
      </c>
      <c r="S471" s="131">
        <f t="shared" si="20"/>
        <v>0.18157663206053143</v>
      </c>
      <c r="T471" s="41"/>
      <c r="U471" s="41"/>
      <c r="V471" s="41"/>
      <c r="W471" s="41"/>
      <c r="X471" s="41"/>
      <c r="Y471" s="41"/>
      <c r="Z471" s="41"/>
      <c r="AA471" s="43"/>
      <c r="AB471" s="43"/>
      <c r="AD471" s="96"/>
    </row>
    <row r="472" spans="15:30" s="5" customFormat="1" ht="12">
      <c r="O472" s="96"/>
      <c r="P472" s="96"/>
      <c r="Q472" s="127">
        <v>1991</v>
      </c>
      <c r="R472" s="130">
        <f t="shared" si="19"/>
        <v>0.22596826480122847</v>
      </c>
      <c r="S472" s="131">
        <f t="shared" si="20"/>
        <v>0.17998635045214126</v>
      </c>
      <c r="T472" s="41"/>
      <c r="U472" s="41"/>
      <c r="V472" s="41"/>
      <c r="W472" s="41"/>
      <c r="X472" s="41"/>
      <c r="Y472" s="41"/>
      <c r="Z472" s="41"/>
      <c r="AA472" s="43"/>
      <c r="AB472" s="43"/>
      <c r="AD472" s="96"/>
    </row>
    <row r="473" spans="15:30" s="5" customFormat="1" ht="12">
      <c r="O473" s="96"/>
      <c r="P473" s="96"/>
      <c r="Q473" s="127">
        <v>1992</v>
      </c>
      <c r="R473" s="130">
        <f t="shared" si="19"/>
        <v>0.22470320377297123</v>
      </c>
      <c r="S473" s="131">
        <f t="shared" si="20"/>
        <v>0.17749227516669375</v>
      </c>
      <c r="T473" s="41"/>
      <c r="U473" s="41"/>
      <c r="V473" s="41"/>
      <c r="W473" s="41"/>
      <c r="X473" s="41"/>
      <c r="Y473" s="41"/>
      <c r="Z473" s="41"/>
      <c r="AA473" s="43"/>
      <c r="AB473" s="43"/>
      <c r="AD473" s="96"/>
    </row>
    <row r="474" spans="15:44" s="5" customFormat="1" ht="12.75">
      <c r="O474" s="96"/>
      <c r="P474" s="96"/>
      <c r="Q474" s="127">
        <v>1993</v>
      </c>
      <c r="R474" s="130">
        <f t="shared" si="19"/>
        <v>0.21760074108383512</v>
      </c>
      <c r="S474" s="131">
        <f t="shared" si="20"/>
        <v>0.17824610159024237</v>
      </c>
      <c r="T474" s="41"/>
      <c r="U474" s="41"/>
      <c r="V474" s="41"/>
      <c r="W474" s="41"/>
      <c r="X474" s="41"/>
      <c r="Y474" s="41"/>
      <c r="Z474" s="41"/>
      <c r="AA474" s="43"/>
      <c r="AB474" s="43"/>
      <c r="AD474" s="96"/>
      <c r="AP474" s="1"/>
      <c r="AQ474" s="1"/>
      <c r="AR474" s="1"/>
    </row>
    <row r="475" spans="15:44" s="5" customFormat="1" ht="12.75">
      <c r="O475" s="96"/>
      <c r="P475" s="96"/>
      <c r="Q475" s="127">
        <v>1994</v>
      </c>
      <c r="R475" s="130">
        <f t="shared" si="19"/>
        <v>0.21379259909316953</v>
      </c>
      <c r="S475" s="131">
        <f t="shared" si="20"/>
        <v>0.18410121398274099</v>
      </c>
      <c r="T475" s="41"/>
      <c r="U475" s="41"/>
      <c r="V475" s="41"/>
      <c r="W475" s="41"/>
      <c r="X475" s="41"/>
      <c r="Y475" s="41"/>
      <c r="Z475" s="41"/>
      <c r="AA475" s="43"/>
      <c r="AB475" s="43"/>
      <c r="AD475" s="96"/>
      <c r="AP475" s="1"/>
      <c r="AQ475" s="1"/>
      <c r="AR475" s="1"/>
    </row>
    <row r="476" spans="15:44" s="5" customFormat="1" ht="12.75">
      <c r="O476" s="96"/>
      <c r="P476" s="96"/>
      <c r="Q476" s="127">
        <v>1995</v>
      </c>
      <c r="R476" s="130">
        <f t="shared" si="19"/>
        <v>0.21089467093363018</v>
      </c>
      <c r="S476" s="131">
        <f t="shared" si="20"/>
        <v>0.18810352024488658</v>
      </c>
      <c r="T476" s="41"/>
      <c r="U476" s="41"/>
      <c r="V476" s="41"/>
      <c r="W476" s="41"/>
      <c r="X476" s="41"/>
      <c r="Y476" s="41"/>
      <c r="Z476" s="41"/>
      <c r="AA476" s="43"/>
      <c r="AB476" s="43"/>
      <c r="AD476" s="96"/>
      <c r="AP476" s="1"/>
      <c r="AQ476" s="1"/>
      <c r="AR476" s="1"/>
    </row>
    <row r="477" spans="1:30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O477" s="96"/>
      <c r="P477" s="96"/>
      <c r="Q477" s="127">
        <v>1996</v>
      </c>
      <c r="R477" s="130">
        <f t="shared" si="19"/>
        <v>0.20362587449096792</v>
      </c>
      <c r="S477" s="131">
        <f t="shared" si="20"/>
        <v>0.18965098673906233</v>
      </c>
      <c r="T477" s="41"/>
      <c r="U477" s="41"/>
      <c r="V477" s="41"/>
      <c r="W477" s="41"/>
      <c r="X477" s="41"/>
      <c r="Y477" s="41"/>
      <c r="Z477" s="41"/>
      <c r="AD477" s="96"/>
    </row>
    <row r="478" spans="1:30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L478" s="96"/>
      <c r="O478" s="96"/>
      <c r="P478" s="96"/>
      <c r="Q478" s="127">
        <v>1997</v>
      </c>
      <c r="R478" s="130">
        <f t="shared" si="19"/>
        <v>0.19741730264212357</v>
      </c>
      <c r="S478" s="131">
        <f t="shared" si="20"/>
        <v>0.19471230073111492</v>
      </c>
      <c r="T478" s="41"/>
      <c r="U478" s="41"/>
      <c r="V478" s="41"/>
      <c r="W478" s="41"/>
      <c r="X478" s="41"/>
      <c r="Y478" s="41"/>
      <c r="Z478" s="41"/>
      <c r="AD478" s="96"/>
    </row>
    <row r="479" spans="1:30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L479" s="96"/>
      <c r="O479" s="96"/>
      <c r="P479" s="96"/>
      <c r="Q479" s="127">
        <v>1998</v>
      </c>
      <c r="R479" s="130">
        <f t="shared" si="19"/>
        <v>0.19416660791916343</v>
      </c>
      <c r="S479" s="131">
        <f t="shared" si="20"/>
        <v>0.20230266713664669</v>
      </c>
      <c r="T479" s="41"/>
      <c r="U479" s="41"/>
      <c r="V479" s="41"/>
      <c r="W479" s="41"/>
      <c r="X479" s="41"/>
      <c r="Y479" s="41"/>
      <c r="Z479" s="41"/>
      <c r="AD479" s="96"/>
    </row>
    <row r="480" spans="1:30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L480" s="96"/>
      <c r="O480" s="96"/>
      <c r="P480" s="96"/>
      <c r="Q480" s="127">
        <v>1999</v>
      </c>
      <c r="R480" s="130">
        <f t="shared" si="19"/>
        <v>0.18978802197802197</v>
      </c>
      <c r="S480" s="131">
        <f t="shared" si="20"/>
        <v>0.19849824175824177</v>
      </c>
      <c r="T480" s="41"/>
      <c r="U480" s="41"/>
      <c r="V480" s="41"/>
      <c r="W480" s="41"/>
      <c r="X480" s="41"/>
      <c r="Y480" s="41"/>
      <c r="Z480" s="41"/>
      <c r="AD480" s="96"/>
    </row>
    <row r="481" spans="1:30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L481" s="96"/>
      <c r="O481" s="96"/>
      <c r="P481" s="96"/>
      <c r="Q481" s="127">
        <v>2000</v>
      </c>
      <c r="R481" s="130">
        <f t="shared" si="19"/>
        <v>0.1822145258225527</v>
      </c>
      <c r="S481" s="131">
        <f t="shared" si="20"/>
        <v>0.20630946317612303</v>
      </c>
      <c r="T481" s="41"/>
      <c r="U481" s="41"/>
      <c r="V481" s="41"/>
      <c r="W481" s="41"/>
      <c r="X481" s="41"/>
      <c r="Y481" s="41"/>
      <c r="Z481" s="41"/>
      <c r="AD481" s="96"/>
    </row>
    <row r="482" spans="1:30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L482" s="96"/>
      <c r="O482" s="96"/>
      <c r="P482" s="96"/>
      <c r="Q482" s="127">
        <v>2001</v>
      </c>
      <c r="R482" s="130">
        <f t="shared" si="19"/>
        <v>0.18452003801679076</v>
      </c>
      <c r="S482" s="131">
        <f t="shared" si="20"/>
        <v>0.1971160700142563</v>
      </c>
      <c r="T482" s="41"/>
      <c r="U482" s="41"/>
      <c r="V482" s="41"/>
      <c r="W482" s="41"/>
      <c r="X482" s="41"/>
      <c r="Y482" s="41"/>
      <c r="Z482" s="41"/>
      <c r="AD482" s="96"/>
    </row>
    <row r="483" spans="1:30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L483" s="96"/>
      <c r="O483" s="96"/>
      <c r="P483" s="96"/>
      <c r="Q483" s="127">
        <v>2002</v>
      </c>
      <c r="R483" s="130">
        <f t="shared" si="19"/>
        <v>0.19187466605602627</v>
      </c>
      <c r="S483" s="131">
        <f t="shared" si="20"/>
        <v>0.1768090222120449</v>
      </c>
      <c r="T483" s="41"/>
      <c r="U483" s="41"/>
      <c r="V483" s="41"/>
      <c r="W483" s="41"/>
      <c r="X483" s="41"/>
      <c r="Y483" s="41"/>
      <c r="Z483" s="41"/>
      <c r="AD483" s="96"/>
    </row>
    <row r="484" spans="1:30" ht="16.5" customHeight="1">
      <c r="A484" s="5"/>
      <c r="B484" s="5"/>
      <c r="C484" s="5"/>
      <c r="D484" s="5"/>
      <c r="E484" s="5"/>
      <c r="F484" s="5"/>
      <c r="G484" s="66" t="s">
        <v>81</v>
      </c>
      <c r="H484" s="5"/>
      <c r="I484" s="5"/>
      <c r="J484" s="5"/>
      <c r="L484" s="96"/>
      <c r="O484" s="96"/>
      <c r="P484" s="96"/>
      <c r="Q484" s="127">
        <v>2003</v>
      </c>
      <c r="R484" s="130">
        <f t="shared" si="19"/>
        <v>0.19636145214281164</v>
      </c>
      <c r="S484" s="131">
        <f t="shared" si="20"/>
        <v>0.16221115954823032</v>
      </c>
      <c r="T484" s="41"/>
      <c r="U484" s="41"/>
      <c r="V484" s="41"/>
      <c r="W484" s="41"/>
      <c r="X484" s="41"/>
      <c r="Y484" s="41"/>
      <c r="Z484" s="41"/>
      <c r="AD484" s="96"/>
    </row>
    <row r="485" spans="1:30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L485" s="96"/>
      <c r="O485" s="96"/>
      <c r="P485" s="96"/>
      <c r="Q485" s="127">
        <v>2004</v>
      </c>
      <c r="R485" s="130"/>
      <c r="S485" s="131"/>
      <c r="T485" s="41"/>
      <c r="U485" s="41"/>
      <c r="V485" s="41"/>
      <c r="W485" s="41"/>
      <c r="X485" s="41"/>
      <c r="Y485" s="41"/>
      <c r="Z485" s="41"/>
      <c r="AD485" s="96"/>
    </row>
    <row r="486" spans="1:30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L486" s="96"/>
      <c r="O486" s="96"/>
      <c r="P486" s="96"/>
      <c r="Q486" s="127">
        <v>2005</v>
      </c>
      <c r="R486" s="130"/>
      <c r="S486" s="131"/>
      <c r="T486" s="41"/>
      <c r="U486" s="41"/>
      <c r="V486" s="41"/>
      <c r="W486" s="41"/>
      <c r="X486" s="41"/>
      <c r="Y486" s="41"/>
      <c r="Z486" s="41"/>
      <c r="AD486" s="96"/>
    </row>
    <row r="487" spans="1:30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L487" s="96"/>
      <c r="O487" s="96"/>
      <c r="P487" s="96"/>
      <c r="Q487" s="127">
        <v>2006</v>
      </c>
      <c r="R487" s="130"/>
      <c r="S487" s="131"/>
      <c r="T487" s="41"/>
      <c r="U487" s="41"/>
      <c r="V487" s="41"/>
      <c r="W487" s="41"/>
      <c r="X487" s="41"/>
      <c r="Y487" s="41"/>
      <c r="Z487" s="41"/>
      <c r="AD487" s="96"/>
    </row>
    <row r="488" spans="1:30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L488" s="96"/>
      <c r="O488" s="96"/>
      <c r="P488" s="96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D488" s="96"/>
    </row>
    <row r="489" spans="1:30" ht="16.5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L489" s="96"/>
      <c r="O489" s="96"/>
      <c r="P489" s="96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D489" s="96"/>
    </row>
    <row r="490" spans="1:30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L490" s="96"/>
      <c r="O490" s="96"/>
      <c r="P490" s="96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D490" s="96"/>
    </row>
    <row r="491" spans="1:30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L491" s="96"/>
      <c r="O491" s="96"/>
      <c r="P491" s="96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D491" s="96"/>
    </row>
    <row r="492" spans="1:30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L492" s="96"/>
      <c r="O492" s="96"/>
      <c r="P492" s="96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D492" s="96"/>
    </row>
    <row r="493" spans="1:30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L493" s="96"/>
      <c r="O493" s="96"/>
      <c r="P493" s="96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D493" s="96"/>
    </row>
    <row r="494" spans="1:30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L494" s="96"/>
      <c r="M494" s="96"/>
      <c r="O494" s="96"/>
      <c r="P494" s="96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D494" s="96"/>
    </row>
    <row r="495" spans="1:30" ht="16.5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L495" s="96"/>
      <c r="M495" s="96"/>
      <c r="N495" s="96"/>
      <c r="O495" s="96"/>
      <c r="P495" s="96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D495" s="96"/>
    </row>
    <row r="496" spans="1:30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L496" s="96"/>
      <c r="M496" s="96"/>
      <c r="N496" s="96"/>
      <c r="O496" s="96"/>
      <c r="P496" s="96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D496" s="96"/>
    </row>
    <row r="497" spans="1:30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L497" s="96"/>
      <c r="M497" s="96"/>
      <c r="N497" s="96"/>
      <c r="O497" s="96"/>
      <c r="P497" s="96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D497" s="96"/>
    </row>
    <row r="498" spans="1:30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L498" s="96"/>
      <c r="M498" s="96"/>
      <c r="N498" s="96"/>
      <c r="O498" s="96"/>
      <c r="P498" s="96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D498" s="96"/>
    </row>
    <row r="499" spans="1:30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L499" s="96"/>
      <c r="M499" s="96"/>
      <c r="N499" s="96"/>
      <c r="O499" s="96"/>
      <c r="P499" s="96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D499" s="96"/>
    </row>
    <row r="500" spans="1:30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L500" s="96"/>
      <c r="M500" s="96"/>
      <c r="N500" s="96"/>
      <c r="O500" s="96"/>
      <c r="P500" s="96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D500" s="96"/>
    </row>
    <row r="501" spans="1:30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L501" s="96"/>
      <c r="M501" s="96"/>
      <c r="N501" s="96"/>
      <c r="O501" s="96"/>
      <c r="P501" s="96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D501" s="96"/>
    </row>
    <row r="502" spans="1:30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L502" s="96"/>
      <c r="M502" s="96"/>
      <c r="N502" s="96"/>
      <c r="O502" s="96"/>
      <c r="P502" s="96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D502" s="96"/>
    </row>
    <row r="503" spans="1:30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L503" s="96"/>
      <c r="M503" s="96"/>
      <c r="N503" s="96"/>
      <c r="O503" s="96"/>
      <c r="P503" s="96"/>
      <c r="Q503" s="41"/>
      <c r="R503" s="41"/>
      <c r="S503" s="41"/>
      <c r="T503" s="41"/>
      <c r="U503" s="41"/>
      <c r="V503" s="41"/>
      <c r="W503" s="41"/>
      <c r="X503" s="41"/>
      <c r="Y503" s="41"/>
      <c r="Z503" s="41"/>
      <c r="AD503" s="96"/>
    </row>
    <row r="504" spans="1:30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L504" s="96"/>
      <c r="M504" s="96"/>
      <c r="N504" s="96"/>
      <c r="S504" s="41"/>
      <c r="T504" s="41"/>
      <c r="U504" s="41"/>
      <c r="V504" s="41"/>
      <c r="W504" s="41"/>
      <c r="X504" s="41"/>
      <c r="Y504" s="41"/>
      <c r="Z504" s="41"/>
      <c r="AD504" s="96"/>
    </row>
    <row r="505" spans="1:30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L505" s="96"/>
      <c r="M505" s="96"/>
      <c r="N505" s="96"/>
      <c r="S505" s="41"/>
      <c r="T505" s="41"/>
      <c r="U505" s="41"/>
      <c r="V505" s="41"/>
      <c r="W505" s="41"/>
      <c r="X505" s="41"/>
      <c r="Y505" s="41"/>
      <c r="Z505" s="41"/>
      <c r="AD505" s="96"/>
    </row>
    <row r="506" spans="1:30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L506" s="96"/>
      <c r="M506" s="96"/>
      <c r="N506" s="96"/>
      <c r="S506" s="41"/>
      <c r="T506" s="41"/>
      <c r="U506" s="41"/>
      <c r="V506" s="41"/>
      <c r="W506" s="41"/>
      <c r="X506" s="41"/>
      <c r="Y506" s="41"/>
      <c r="Z506" s="41"/>
      <c r="AD506" s="96"/>
    </row>
    <row r="507" spans="1:30" ht="16.5" customHeight="1">
      <c r="A507" s="5"/>
      <c r="B507" s="5"/>
      <c r="C507" s="5"/>
      <c r="D507" s="5"/>
      <c r="E507" s="5"/>
      <c r="F507" s="5"/>
      <c r="G507" s="66" t="s">
        <v>83</v>
      </c>
      <c r="H507" s="5"/>
      <c r="I507" s="5"/>
      <c r="J507" s="5"/>
      <c r="L507" s="96"/>
      <c r="M507" s="96"/>
      <c r="N507" s="96"/>
      <c r="S507" s="41"/>
      <c r="T507" s="41"/>
      <c r="U507" s="41"/>
      <c r="V507" s="41"/>
      <c r="W507" s="41"/>
      <c r="X507" s="41"/>
      <c r="Y507" s="41"/>
      <c r="Z507" s="41"/>
      <c r="AD507" s="96"/>
    </row>
    <row r="508" spans="1:30" ht="15.75">
      <c r="A508" s="5"/>
      <c r="B508" s="5"/>
      <c r="C508" s="5"/>
      <c r="D508" s="5"/>
      <c r="E508" s="5"/>
      <c r="F508" s="5"/>
      <c r="G508" s="5"/>
      <c r="H508" s="5"/>
      <c r="I508" s="5"/>
      <c r="J508" s="5"/>
      <c r="L508" s="96"/>
      <c r="M508" s="96"/>
      <c r="N508" s="96"/>
      <c r="S508" s="41"/>
      <c r="T508" s="41"/>
      <c r="U508" s="41"/>
      <c r="V508" s="41"/>
      <c r="W508" s="41"/>
      <c r="X508" s="41"/>
      <c r="Y508" s="41"/>
      <c r="Z508" s="41"/>
      <c r="AA508" s="41"/>
      <c r="AB508" s="41"/>
      <c r="AC508" s="96"/>
      <c r="AD508" s="96"/>
    </row>
    <row r="509" spans="1:14" ht="16.5" customHeight="1">
      <c r="A509" s="5"/>
      <c r="B509" s="5"/>
      <c r="C509" s="5"/>
      <c r="D509" s="5"/>
      <c r="E509" s="5"/>
      <c r="F509" s="5"/>
      <c r="H509" s="5"/>
      <c r="I509" s="5"/>
      <c r="J509" s="5"/>
      <c r="L509" s="96"/>
      <c r="M509" s="96"/>
      <c r="N509" s="96"/>
    </row>
    <row r="510" spans="1:14" ht="15.75">
      <c r="A510" s="5"/>
      <c r="B510" s="5"/>
      <c r="C510" s="5"/>
      <c r="D510" s="5"/>
      <c r="E510" s="5"/>
      <c r="F510" s="5"/>
      <c r="G510" s="5"/>
      <c r="H510" s="5"/>
      <c r="I510" s="5"/>
      <c r="J510" s="5"/>
      <c r="L510" s="96"/>
      <c r="M510" s="96"/>
      <c r="N510" s="96"/>
    </row>
    <row r="511" spans="1:14" ht="15.75">
      <c r="A511" s="5"/>
      <c r="B511" s="5"/>
      <c r="C511" s="5"/>
      <c r="D511" s="5"/>
      <c r="E511" s="5"/>
      <c r="F511" s="5"/>
      <c r="G511" s="5"/>
      <c r="H511" s="5"/>
      <c r="I511" s="5"/>
      <c r="J511" s="5"/>
      <c r="L511" s="96"/>
      <c r="M511" s="96"/>
      <c r="N511" s="96"/>
    </row>
    <row r="512" spans="1:14" ht="16.5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L512" s="96"/>
      <c r="M512" s="96"/>
      <c r="N512" s="96"/>
    </row>
    <row r="513" spans="1:14" ht="15.75">
      <c r="A513" s="5"/>
      <c r="B513" s="5"/>
      <c r="C513" s="5"/>
      <c r="D513" s="5"/>
      <c r="E513" s="5"/>
      <c r="F513" s="5"/>
      <c r="G513" s="5"/>
      <c r="H513" s="5"/>
      <c r="I513" s="5"/>
      <c r="J513" s="5"/>
      <c r="L513" s="96"/>
      <c r="M513" s="96"/>
      <c r="N513" s="96"/>
    </row>
    <row r="514" spans="1:14" ht="15.75">
      <c r="A514" s="5"/>
      <c r="B514" s="5"/>
      <c r="C514" s="5"/>
      <c r="D514" s="5"/>
      <c r="E514" s="5"/>
      <c r="F514" s="5"/>
      <c r="G514" s="5"/>
      <c r="H514" s="5"/>
      <c r="I514" s="5"/>
      <c r="J514" s="5"/>
      <c r="L514" s="96"/>
      <c r="M514" s="96"/>
      <c r="N514" s="96"/>
    </row>
    <row r="515" spans="1:14" ht="15.75">
      <c r="A515" s="5"/>
      <c r="B515" s="5"/>
      <c r="C515" s="5"/>
      <c r="D515" s="5"/>
      <c r="E515" s="5"/>
      <c r="F515" s="5"/>
      <c r="G515" s="5"/>
      <c r="H515" s="5"/>
      <c r="I515" s="5"/>
      <c r="J515" s="5"/>
      <c r="L515" s="96"/>
      <c r="M515" s="96"/>
      <c r="N515" s="96"/>
    </row>
    <row r="516" spans="1:14" ht="15.75">
      <c r="A516" s="5"/>
      <c r="B516" s="5"/>
      <c r="C516" s="5"/>
      <c r="D516" s="5"/>
      <c r="E516" s="5"/>
      <c r="F516" s="5"/>
      <c r="G516" s="5"/>
      <c r="H516" s="5"/>
      <c r="I516" s="5"/>
      <c r="J516" s="5"/>
      <c r="M516" s="96"/>
      <c r="N516" s="96"/>
    </row>
    <row r="517" spans="1:14" ht="15.75">
      <c r="A517" s="5"/>
      <c r="B517" s="5"/>
      <c r="C517" s="5"/>
      <c r="D517" s="5"/>
      <c r="E517" s="5"/>
      <c r="F517" s="5"/>
      <c r="G517" s="5"/>
      <c r="H517" s="5"/>
      <c r="I517" s="5"/>
      <c r="J517" s="5"/>
      <c r="M517" s="96"/>
      <c r="N517" s="96"/>
    </row>
    <row r="518" spans="1:14" ht="16.5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M518" s="96"/>
      <c r="N518" s="96"/>
    </row>
    <row r="519" spans="1:14" ht="15.75">
      <c r="A519" s="5"/>
      <c r="B519" s="5"/>
      <c r="C519" s="5"/>
      <c r="D519" s="5"/>
      <c r="E519" s="5"/>
      <c r="F519" s="5"/>
      <c r="G519" s="5"/>
      <c r="H519" s="5"/>
      <c r="I519" s="5"/>
      <c r="J519" s="5"/>
      <c r="M519" s="96"/>
      <c r="N519" s="96"/>
    </row>
    <row r="520" spans="1:14" ht="12.75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M520" s="96"/>
      <c r="N520" s="96"/>
    </row>
    <row r="521" spans="1:14" ht="12.75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M521" s="96"/>
      <c r="N521" s="96"/>
    </row>
    <row r="522" spans="1:14" ht="12.75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M522" s="96"/>
      <c r="N522" s="96"/>
    </row>
    <row r="523" spans="1:14" ht="12.75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M523" s="96"/>
      <c r="N523" s="96"/>
    </row>
    <row r="524" spans="1:14" ht="12.75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M524" s="96"/>
      <c r="N524" s="96"/>
    </row>
    <row r="525" spans="13:44" s="5" customFormat="1" ht="12.75" customHeight="1">
      <c r="M525" s="96"/>
      <c r="N525" s="96"/>
      <c r="Q525" s="43"/>
      <c r="R525" s="43"/>
      <c r="S525" s="43"/>
      <c r="T525" s="43"/>
      <c r="U525" s="43"/>
      <c r="V525" s="43"/>
      <c r="W525" s="43"/>
      <c r="X525" s="43"/>
      <c r="Y525" s="43"/>
      <c r="Z525" s="43"/>
      <c r="AA525" s="43"/>
      <c r="AB525" s="43"/>
      <c r="AP525" s="1"/>
      <c r="AQ525" s="1"/>
      <c r="AR525" s="1"/>
    </row>
    <row r="526" spans="13:44" s="5" customFormat="1" ht="12.75" customHeight="1">
      <c r="M526" s="96"/>
      <c r="N526" s="96"/>
      <c r="Q526" s="43"/>
      <c r="R526" s="43"/>
      <c r="S526" s="43"/>
      <c r="T526" s="43"/>
      <c r="U526" s="43"/>
      <c r="V526" s="43"/>
      <c r="W526" s="43"/>
      <c r="X526" s="43"/>
      <c r="Y526" s="43"/>
      <c r="Z526" s="43"/>
      <c r="AA526" s="43"/>
      <c r="AB526" s="43"/>
      <c r="AP526" s="1"/>
      <c r="AQ526" s="1"/>
      <c r="AR526" s="1"/>
    </row>
    <row r="527" spans="13:44" s="5" customFormat="1" ht="12.75" customHeight="1">
      <c r="M527" s="96"/>
      <c r="N527" s="96"/>
      <c r="Q527" s="43"/>
      <c r="R527" s="43"/>
      <c r="S527" s="43"/>
      <c r="T527" s="43"/>
      <c r="U527" s="43"/>
      <c r="V527" s="43"/>
      <c r="W527" s="43"/>
      <c r="X527" s="43"/>
      <c r="Y527" s="43"/>
      <c r="Z527" s="43"/>
      <c r="AA527" s="43"/>
      <c r="AB527" s="43"/>
      <c r="AP527" s="1"/>
      <c r="AQ527" s="1"/>
      <c r="AR527" s="1"/>
    </row>
    <row r="528" spans="13:44" s="5" customFormat="1" ht="12.75" customHeight="1">
      <c r="M528" s="96"/>
      <c r="N528" s="96"/>
      <c r="Q528" s="43"/>
      <c r="R528" s="43"/>
      <c r="S528" s="43"/>
      <c r="T528" s="43"/>
      <c r="U528" s="43"/>
      <c r="V528" s="43"/>
      <c r="W528" s="43"/>
      <c r="X528" s="43"/>
      <c r="Y528" s="43"/>
      <c r="Z528" s="43"/>
      <c r="AA528" s="43"/>
      <c r="AB528" s="43"/>
      <c r="AP528" s="1"/>
      <c r="AQ528" s="1"/>
      <c r="AR528" s="1"/>
    </row>
    <row r="529" spans="13:44" s="5" customFormat="1" ht="12.75" customHeight="1">
      <c r="M529" s="96"/>
      <c r="N529" s="96"/>
      <c r="Q529" s="43"/>
      <c r="R529" s="43"/>
      <c r="S529" s="43"/>
      <c r="T529" s="43"/>
      <c r="U529" s="43"/>
      <c r="V529" s="43"/>
      <c r="W529" s="43"/>
      <c r="X529" s="43"/>
      <c r="Y529" s="43"/>
      <c r="Z529" s="43"/>
      <c r="AA529" s="43"/>
      <c r="AB529" s="43"/>
      <c r="AP529" s="1"/>
      <c r="AQ529" s="1"/>
      <c r="AR529" s="1"/>
    </row>
    <row r="530" spans="13:44" s="5" customFormat="1" ht="12.75" customHeight="1">
      <c r="M530" s="96"/>
      <c r="N530" s="96"/>
      <c r="Q530" s="43"/>
      <c r="R530" s="43"/>
      <c r="S530" s="43"/>
      <c r="T530" s="43"/>
      <c r="U530" s="43"/>
      <c r="V530" s="43"/>
      <c r="W530" s="43"/>
      <c r="X530" s="43"/>
      <c r="Y530" s="43"/>
      <c r="Z530" s="43"/>
      <c r="AA530" s="43"/>
      <c r="AB530" s="43"/>
      <c r="AP530" s="1"/>
      <c r="AQ530" s="1"/>
      <c r="AR530" s="1"/>
    </row>
    <row r="531" spans="7:44" s="5" customFormat="1" ht="16.5" customHeight="1">
      <c r="G531" s="2" t="s">
        <v>85</v>
      </c>
      <c r="M531" s="96"/>
      <c r="N531" s="96"/>
      <c r="Q531" s="43"/>
      <c r="R531" s="43"/>
      <c r="S531" s="43"/>
      <c r="T531" s="43"/>
      <c r="U531" s="43"/>
      <c r="V531" s="43"/>
      <c r="W531" s="43"/>
      <c r="X531" s="43"/>
      <c r="Y531" s="43"/>
      <c r="Z531" s="43"/>
      <c r="AA531" s="43"/>
      <c r="AB531" s="43"/>
      <c r="AP531" s="1"/>
      <c r="AQ531" s="1"/>
      <c r="AR531" s="1"/>
    </row>
    <row r="532" spans="1:14" ht="12.75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M532" s="96"/>
      <c r="N532" s="96"/>
    </row>
    <row r="533" spans="13:44" s="5" customFormat="1" ht="16.5" customHeight="1">
      <c r="M533" s="96"/>
      <c r="N533" s="96"/>
      <c r="O533" s="96"/>
      <c r="P533" s="96"/>
      <c r="Q533" s="41"/>
      <c r="R533" s="41"/>
      <c r="S533" s="43"/>
      <c r="T533" s="43"/>
      <c r="U533" s="43"/>
      <c r="V533" s="43"/>
      <c r="W533" s="43"/>
      <c r="X533" s="43"/>
      <c r="Y533" s="43"/>
      <c r="Z533" s="43"/>
      <c r="AA533" s="43"/>
      <c r="AB533" s="43"/>
      <c r="AM533" s="96"/>
      <c r="AP533" s="43"/>
      <c r="AQ533" s="43"/>
      <c r="AR533" s="43"/>
    </row>
    <row r="534" spans="1:44" ht="12.75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M534" s="96"/>
      <c r="N534" s="96"/>
      <c r="O534" s="96"/>
      <c r="P534" s="96"/>
      <c r="Q534" s="41"/>
      <c r="R534" s="41"/>
      <c r="AM534" s="96"/>
      <c r="AP534" s="43"/>
      <c r="AQ534" s="43"/>
      <c r="AR534" s="43"/>
    </row>
    <row r="535" spans="13:39" s="5" customFormat="1" ht="12.75" customHeight="1">
      <c r="M535" s="96"/>
      <c r="N535" s="96"/>
      <c r="O535" s="96"/>
      <c r="P535" s="96"/>
      <c r="Q535" s="41"/>
      <c r="R535" s="41"/>
      <c r="S535" s="43"/>
      <c r="T535" s="43"/>
      <c r="U535" s="43"/>
      <c r="V535" s="43"/>
      <c r="W535" s="43"/>
      <c r="X535" s="43"/>
      <c r="Y535" s="43"/>
      <c r="Z535" s="43"/>
      <c r="AA535" s="43"/>
      <c r="AB535" s="43"/>
      <c r="AM535" s="96"/>
    </row>
    <row r="536" spans="13:39" s="5" customFormat="1" ht="12.75" customHeight="1">
      <c r="M536" s="96"/>
      <c r="N536" s="96"/>
      <c r="O536" s="96"/>
      <c r="P536" s="96"/>
      <c r="Q536" s="41"/>
      <c r="R536" s="41"/>
      <c r="S536" s="43"/>
      <c r="T536" s="43"/>
      <c r="U536" s="43"/>
      <c r="V536" s="43"/>
      <c r="W536" s="43"/>
      <c r="X536" s="43"/>
      <c r="Y536" s="43"/>
      <c r="Z536" s="43"/>
      <c r="AA536" s="43"/>
      <c r="AB536" s="43"/>
      <c r="AM536" s="96"/>
    </row>
    <row r="537" spans="13:39" s="5" customFormat="1" ht="12.75" customHeight="1">
      <c r="M537" s="96"/>
      <c r="N537" s="96"/>
      <c r="O537" s="96"/>
      <c r="P537" s="96"/>
      <c r="Q537" s="41"/>
      <c r="R537" s="41"/>
      <c r="S537" s="43"/>
      <c r="T537" s="43"/>
      <c r="U537" s="43"/>
      <c r="V537" s="43"/>
      <c r="W537" s="43"/>
      <c r="X537" s="43"/>
      <c r="Y537" s="43"/>
      <c r="Z537" s="43"/>
      <c r="AA537" s="43"/>
      <c r="AB537" s="43"/>
      <c r="AM537" s="96"/>
    </row>
    <row r="538" spans="13:44" s="5" customFormat="1" ht="12.75" customHeight="1">
      <c r="M538" s="96"/>
      <c r="N538" s="96"/>
      <c r="O538" s="96"/>
      <c r="P538" s="96"/>
      <c r="Q538" s="41"/>
      <c r="R538" s="41"/>
      <c r="S538" s="43"/>
      <c r="T538" s="43"/>
      <c r="U538" s="43"/>
      <c r="V538" s="43"/>
      <c r="W538" s="43"/>
      <c r="X538" s="43"/>
      <c r="Y538" s="43"/>
      <c r="Z538" s="43"/>
      <c r="AA538" s="43"/>
      <c r="AB538" s="43"/>
      <c r="AM538" s="96"/>
      <c r="AP538" s="1"/>
      <c r="AQ538" s="1"/>
      <c r="AR538" s="1"/>
    </row>
    <row r="539" spans="13:44" s="5" customFormat="1" ht="12.75" customHeight="1">
      <c r="M539" s="96"/>
      <c r="N539" s="96"/>
      <c r="O539" s="96"/>
      <c r="P539" s="96"/>
      <c r="Q539" s="41"/>
      <c r="R539" s="41"/>
      <c r="S539" s="43"/>
      <c r="T539" s="43"/>
      <c r="U539" s="43"/>
      <c r="V539" s="43"/>
      <c r="W539" s="43"/>
      <c r="X539" s="43"/>
      <c r="Y539" s="43"/>
      <c r="Z539" s="43"/>
      <c r="AA539" s="43"/>
      <c r="AB539" s="43"/>
      <c r="AM539" s="96"/>
      <c r="AP539" s="1"/>
      <c r="AQ539" s="1"/>
      <c r="AR539" s="1"/>
    </row>
    <row r="540" spans="14:44" s="5" customFormat="1" ht="12.75" customHeight="1">
      <c r="N540" s="96"/>
      <c r="O540" s="96"/>
      <c r="P540" s="96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96"/>
      <c r="AD540" s="96"/>
      <c r="AE540" s="96"/>
      <c r="AM540" s="96"/>
      <c r="AP540" s="1"/>
      <c r="AQ540" s="1"/>
      <c r="AR540" s="1"/>
    </row>
    <row r="541" spans="1:39" ht="12.75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N541" s="96"/>
      <c r="O541" s="96"/>
      <c r="P541" s="96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M541" s="96"/>
    </row>
    <row r="542" spans="1:39" ht="12.75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O542" s="96"/>
      <c r="P542" s="96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M542" s="96"/>
    </row>
    <row r="543" spans="1:39" ht="12.75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O543" s="96"/>
      <c r="P543" s="96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M543" s="96"/>
    </row>
    <row r="544" spans="1:39" ht="12.75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L544" s="96"/>
      <c r="O544" s="96"/>
      <c r="P544" s="96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M544" s="96"/>
    </row>
    <row r="545" spans="1:39" ht="12.75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L545" s="96"/>
      <c r="O545" s="96"/>
      <c r="P545" s="96"/>
      <c r="Q545" s="41"/>
      <c r="R545" s="41"/>
      <c r="S545" s="41"/>
      <c r="T545" s="41"/>
      <c r="U545" s="41"/>
      <c r="V545" s="41"/>
      <c r="W545" s="87" t="s">
        <v>71</v>
      </c>
      <c r="X545" s="87" t="s">
        <v>71</v>
      </c>
      <c r="Y545" s="84" t="s">
        <v>71</v>
      </c>
      <c r="Z545" s="84" t="s">
        <v>71</v>
      </c>
      <c r="AA545" s="86" t="s">
        <v>72</v>
      </c>
      <c r="AB545" s="41"/>
      <c r="AM545" s="96"/>
    </row>
    <row r="546" spans="1:39" ht="12.75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L546" s="96"/>
      <c r="O546" s="96"/>
      <c r="P546" s="96"/>
      <c r="Q546" s="41"/>
      <c r="R546" s="41" t="s">
        <v>91</v>
      </c>
      <c r="S546" s="41" t="s">
        <v>92</v>
      </c>
      <c r="T546" s="41" t="s">
        <v>93</v>
      </c>
      <c r="U546" s="41"/>
      <c r="V546" s="41"/>
      <c r="W546" s="87" t="s">
        <v>76</v>
      </c>
      <c r="X546" s="84" t="s">
        <v>77</v>
      </c>
      <c r="Y546" s="84" t="s">
        <v>78</v>
      </c>
      <c r="Z546" s="84" t="s">
        <v>89</v>
      </c>
      <c r="AA546" s="84" t="s">
        <v>94</v>
      </c>
      <c r="AB546" s="85" t="s">
        <v>125</v>
      </c>
      <c r="AM546" s="96"/>
    </row>
    <row r="547" spans="1:39" ht="12.75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L547" s="96"/>
      <c r="O547" s="96"/>
      <c r="P547" s="96"/>
      <c r="Q547" s="42">
        <v>1962</v>
      </c>
      <c r="R547" s="82">
        <f aca="true" t="shared" si="21" ref="R547:R584">D666/C666</f>
        <v>0.10316901408450704</v>
      </c>
      <c r="S547" s="82">
        <f aca="true" t="shared" si="22" ref="S547:S584">E666/C666</f>
        <v>0.10246478873239437</v>
      </c>
      <c r="T547" s="82">
        <f aca="true" t="shared" si="23" ref="T547:T584">F666/C666</f>
        <v>0.0007042253521126736</v>
      </c>
      <c r="U547" s="41"/>
      <c r="V547" s="42">
        <v>1962</v>
      </c>
      <c r="W547" s="79">
        <v>8.4</v>
      </c>
      <c r="X547" s="79">
        <v>1.5</v>
      </c>
      <c r="Y547" s="79">
        <v>37</v>
      </c>
      <c r="Z547" s="79">
        <v>3.9</v>
      </c>
      <c r="AA547" s="79">
        <v>8</v>
      </c>
      <c r="AB547" s="79">
        <f>SUM(W547:AA547)</f>
        <v>58.8</v>
      </c>
      <c r="AM547" s="96"/>
    </row>
    <row r="548" spans="1:39" ht="12.75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L548" s="96"/>
      <c r="O548" s="96"/>
      <c r="P548" s="96"/>
      <c r="Q548" s="42">
        <v>1963</v>
      </c>
      <c r="R548" s="82">
        <f t="shared" si="21"/>
        <v>0.10584307178631051</v>
      </c>
      <c r="S548" s="82">
        <f t="shared" si="22"/>
        <v>0.10500834724540901</v>
      </c>
      <c r="T548" s="82">
        <f t="shared" si="23"/>
        <v>0.0008347245409015025</v>
      </c>
      <c r="U548" s="41"/>
      <c r="V548" s="42">
        <v>1963</v>
      </c>
      <c r="W548" s="79">
        <v>9</v>
      </c>
      <c r="X548" s="79">
        <v>1.7</v>
      </c>
      <c r="Y548" s="79">
        <v>39.4</v>
      </c>
      <c r="Z548" s="79">
        <v>4.2</v>
      </c>
      <c r="AA548" s="79">
        <v>9.1</v>
      </c>
      <c r="AB548" s="79">
        <f aca="true" t="shared" si="24" ref="AB548:AB584">SUM(W548:AA548)</f>
        <v>63.4</v>
      </c>
      <c r="AM548" s="96"/>
    </row>
    <row r="549" spans="1:39" ht="12.75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L549" s="96"/>
      <c r="O549" s="96"/>
      <c r="P549" s="96"/>
      <c r="Q549" s="42">
        <v>1964</v>
      </c>
      <c r="R549" s="82">
        <f t="shared" si="21"/>
        <v>0.10889235569422777</v>
      </c>
      <c r="S549" s="82">
        <f t="shared" si="22"/>
        <v>0.10733229329173166</v>
      </c>
      <c r="T549" s="82">
        <f t="shared" si="23"/>
        <v>0.0015600624024961</v>
      </c>
      <c r="U549" s="41"/>
      <c r="V549" s="42">
        <v>1964</v>
      </c>
      <c r="W549" s="79">
        <v>10.2</v>
      </c>
      <c r="X549" s="79">
        <v>1.8</v>
      </c>
      <c r="Y549" s="79">
        <v>42.6</v>
      </c>
      <c r="Z549" s="79">
        <v>4.7</v>
      </c>
      <c r="AA549" s="79">
        <v>10.4</v>
      </c>
      <c r="AB549" s="79">
        <f t="shared" si="24"/>
        <v>69.7</v>
      </c>
      <c r="AM549" s="96"/>
    </row>
    <row r="550" spans="1:39" ht="12.75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L550" s="96"/>
      <c r="O550" s="96"/>
      <c r="P550" s="96"/>
      <c r="Q550" s="42">
        <v>1965</v>
      </c>
      <c r="R550" s="82">
        <f t="shared" si="21"/>
        <v>0.1098981077147016</v>
      </c>
      <c r="S550" s="82">
        <f t="shared" si="22"/>
        <v>0.1098981077147016</v>
      </c>
      <c r="T550" s="82">
        <f t="shared" si="23"/>
        <v>0</v>
      </c>
      <c r="U550" s="41"/>
      <c r="V550" s="42">
        <v>1965</v>
      </c>
      <c r="W550" s="79">
        <v>11.3</v>
      </c>
      <c r="X550" s="79">
        <v>2</v>
      </c>
      <c r="Y550" s="79">
        <v>46.1</v>
      </c>
      <c r="Z550" s="79">
        <v>5</v>
      </c>
      <c r="AA550" s="79">
        <v>11.1</v>
      </c>
      <c r="AB550" s="79">
        <f t="shared" si="24"/>
        <v>75.5</v>
      </c>
      <c r="AM550" s="96"/>
    </row>
    <row r="551" spans="1:39" ht="12.75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L551" s="96"/>
      <c r="O551" s="96"/>
      <c r="P551" s="96"/>
      <c r="Q551" s="42">
        <v>1966</v>
      </c>
      <c r="R551" s="82">
        <f t="shared" si="21"/>
        <v>0.1126984126984127</v>
      </c>
      <c r="S551" s="82">
        <f t="shared" si="22"/>
        <v>0.11203703703703705</v>
      </c>
      <c r="T551" s="82">
        <f t="shared" si="23"/>
        <v>0.0006613756613756613</v>
      </c>
      <c r="U551" s="41"/>
      <c r="V551" s="42">
        <v>1966</v>
      </c>
      <c r="W551" s="79">
        <v>13.2</v>
      </c>
      <c r="X551" s="79">
        <v>2.2</v>
      </c>
      <c r="Y551" s="79">
        <v>49.7</v>
      </c>
      <c r="Z551" s="79">
        <v>5.7</v>
      </c>
      <c r="AA551" s="79">
        <v>14.4</v>
      </c>
      <c r="AB551" s="79">
        <f t="shared" si="24"/>
        <v>85.2</v>
      </c>
      <c r="AM551" s="96"/>
    </row>
    <row r="552" spans="1:39" ht="12.75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L552" s="96"/>
      <c r="O552" s="96"/>
      <c r="P552" s="96"/>
      <c r="Q552" s="42">
        <v>1967</v>
      </c>
      <c r="R552" s="82">
        <f t="shared" si="21"/>
        <v>0.11617283950617283</v>
      </c>
      <c r="S552" s="82">
        <f t="shared" si="22"/>
        <v>0.11753086419753087</v>
      </c>
      <c r="T552" s="82">
        <f t="shared" si="23"/>
        <v>-0.0013580246913580353</v>
      </c>
      <c r="U552" s="41"/>
      <c r="V552" s="42">
        <v>1967</v>
      </c>
      <c r="W552" s="79">
        <v>15</v>
      </c>
      <c r="X552" s="79">
        <v>2.6</v>
      </c>
      <c r="Y552" s="79">
        <v>53.9</v>
      </c>
      <c r="Z552" s="79">
        <v>6.7</v>
      </c>
      <c r="AA552" s="79">
        <v>15.9</v>
      </c>
      <c r="AB552" s="79">
        <f t="shared" si="24"/>
        <v>94.10000000000001</v>
      </c>
      <c r="AM552" s="96"/>
    </row>
    <row r="553" spans="1:39" ht="12.75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L553" s="96"/>
      <c r="O553" s="96"/>
      <c r="P553" s="96"/>
      <c r="Q553" s="42">
        <v>1968</v>
      </c>
      <c r="R553" s="82">
        <f t="shared" si="21"/>
        <v>0.12402298850574714</v>
      </c>
      <c r="S553" s="82">
        <f t="shared" si="22"/>
        <v>0.1239080459770115</v>
      </c>
      <c r="T553" s="82">
        <f t="shared" si="23"/>
        <v>0.00011494252873564198</v>
      </c>
      <c r="U553" s="41"/>
      <c r="V553" s="42">
        <v>1968</v>
      </c>
      <c r="W553" s="79">
        <v>18</v>
      </c>
      <c r="X553" s="79">
        <v>3.3</v>
      </c>
      <c r="Y553" s="79">
        <v>60.8</v>
      </c>
      <c r="Z553" s="79">
        <v>7.2</v>
      </c>
      <c r="AA553" s="79">
        <v>18.6</v>
      </c>
      <c r="AB553" s="79">
        <f t="shared" si="24"/>
        <v>107.9</v>
      </c>
      <c r="AM553" s="96"/>
    </row>
    <row r="554" spans="1:39" ht="16.5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L554" s="96"/>
      <c r="O554" s="96"/>
      <c r="P554" s="96"/>
      <c r="Q554" s="42">
        <v>1969</v>
      </c>
      <c r="R554" s="82">
        <f t="shared" si="21"/>
        <v>0.12742616033755275</v>
      </c>
      <c r="S554" s="82">
        <f t="shared" si="22"/>
        <v>0.12584388185654008</v>
      </c>
      <c r="T554" s="82">
        <f t="shared" si="23"/>
        <v>0.0015822784810126582</v>
      </c>
      <c r="U554" s="41"/>
      <c r="V554" s="42">
        <v>1969</v>
      </c>
      <c r="W554" s="79">
        <v>21.1</v>
      </c>
      <c r="X554" s="79">
        <v>3.6</v>
      </c>
      <c r="Y554" s="79">
        <v>67.4</v>
      </c>
      <c r="Z554" s="79">
        <v>8.3</v>
      </c>
      <c r="AA554" s="79">
        <v>20.3</v>
      </c>
      <c r="AB554" s="79">
        <f t="shared" si="24"/>
        <v>120.7</v>
      </c>
      <c r="AM554" s="96"/>
    </row>
    <row r="555" spans="1:39" ht="12.75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L555" s="96"/>
      <c r="O555" s="96"/>
      <c r="P555" s="96"/>
      <c r="Q555" s="42">
        <v>1970</v>
      </c>
      <c r="R555" s="82">
        <f t="shared" si="21"/>
        <v>0.13445544554455446</v>
      </c>
      <c r="S555" s="82">
        <f t="shared" si="22"/>
        <v>0.13267326732673268</v>
      </c>
      <c r="T555" s="82">
        <f t="shared" si="23"/>
        <v>0.0017821782178217935</v>
      </c>
      <c r="U555" s="41"/>
      <c r="V555" s="42">
        <v>1970</v>
      </c>
      <c r="W555" s="79">
        <v>23.6</v>
      </c>
      <c r="X555" s="79">
        <v>3.7</v>
      </c>
      <c r="Y555" s="79">
        <v>74.8</v>
      </c>
      <c r="Z555" s="79">
        <v>9.2</v>
      </c>
      <c r="AA555" s="79">
        <v>24.4</v>
      </c>
      <c r="AB555" s="79">
        <f t="shared" si="24"/>
        <v>135.7</v>
      </c>
      <c r="AM555" s="96"/>
    </row>
    <row r="556" spans="1:39" ht="12.75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L556" s="96"/>
      <c r="O556" s="96"/>
      <c r="P556" s="96"/>
      <c r="Q556" s="42">
        <v>1971</v>
      </c>
      <c r="R556" s="82">
        <f t="shared" si="21"/>
        <v>0.1424860853432282</v>
      </c>
      <c r="S556" s="82">
        <f t="shared" si="22"/>
        <v>0.14007421150278293</v>
      </c>
      <c r="T556" s="82">
        <f t="shared" si="23"/>
        <v>0.002411873840445264</v>
      </c>
      <c r="U556" s="41"/>
      <c r="V556" s="42">
        <v>1971</v>
      </c>
      <c r="W556" s="79">
        <v>27</v>
      </c>
      <c r="X556" s="79">
        <v>4.3</v>
      </c>
      <c r="Y556" s="79">
        <v>83.1</v>
      </c>
      <c r="Z556" s="79">
        <v>10.2</v>
      </c>
      <c r="AA556" s="79">
        <v>29</v>
      </c>
      <c r="AB556" s="79">
        <f t="shared" si="24"/>
        <v>153.6</v>
      </c>
      <c r="AM556" s="96"/>
    </row>
    <row r="557" spans="1:39" ht="12.75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L557" s="96"/>
      <c r="O557" s="96"/>
      <c r="P557" s="96"/>
      <c r="Q557" s="42">
        <v>1972</v>
      </c>
      <c r="R557" s="82">
        <f t="shared" si="21"/>
        <v>0.15259574468085108</v>
      </c>
      <c r="S557" s="82">
        <f>E676/C676</f>
        <v>0.14208510638297872</v>
      </c>
      <c r="T557" s="82">
        <f>F676/C676</f>
        <v>0.01051063829787236</v>
      </c>
      <c r="U557" s="41"/>
      <c r="V557" s="42">
        <v>1972</v>
      </c>
      <c r="W557" s="79">
        <v>33.8</v>
      </c>
      <c r="X557" s="79">
        <v>5.3</v>
      </c>
      <c r="Y557" s="79">
        <v>91.2</v>
      </c>
      <c r="Z557" s="79">
        <v>11.5</v>
      </c>
      <c r="AA557" s="79">
        <v>37.5</v>
      </c>
      <c r="AB557" s="79">
        <f t="shared" si="24"/>
        <v>179.3</v>
      </c>
      <c r="AM557" s="96"/>
    </row>
    <row r="558" spans="1:39" ht="12.75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L558" s="96"/>
      <c r="O558" s="96"/>
      <c r="P558" s="96"/>
      <c r="Q558" s="42">
        <v>1973</v>
      </c>
      <c r="R558" s="82">
        <f t="shared" si="21"/>
        <v>0.1499236641221374</v>
      </c>
      <c r="S558" s="82">
        <f t="shared" si="22"/>
        <v>0.13961832061068702</v>
      </c>
      <c r="T558" s="82">
        <f t="shared" si="23"/>
        <v>0.010305343511450382</v>
      </c>
      <c r="U558" s="41"/>
      <c r="V558" s="42">
        <v>1973</v>
      </c>
      <c r="W558" s="79">
        <v>37.3</v>
      </c>
      <c r="X558" s="79">
        <v>6</v>
      </c>
      <c r="Y558" s="79">
        <v>99.6</v>
      </c>
      <c r="Z558" s="79">
        <v>13</v>
      </c>
      <c r="AA558" s="79">
        <v>40.6</v>
      </c>
      <c r="AB558" s="79">
        <f t="shared" si="24"/>
        <v>196.49999999999997</v>
      </c>
      <c r="AM558" s="96"/>
    </row>
    <row r="559" spans="1:39" ht="12.75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L559" s="96"/>
      <c r="O559" s="96"/>
      <c r="P559" s="96"/>
      <c r="Q559" s="42">
        <v>1974</v>
      </c>
      <c r="R559" s="82">
        <f t="shared" si="21"/>
        <v>0.14819193324061194</v>
      </c>
      <c r="S559" s="82">
        <f t="shared" si="22"/>
        <v>0.14318497913769124</v>
      </c>
      <c r="T559" s="82">
        <f t="shared" si="23"/>
        <v>0.0050069541029207154</v>
      </c>
      <c r="U559" s="41"/>
      <c r="V559" s="42">
        <v>1974</v>
      </c>
      <c r="W559" s="79">
        <v>40.5</v>
      </c>
      <c r="X559" s="79">
        <v>6.7</v>
      </c>
      <c r="Y559" s="79">
        <v>107.4</v>
      </c>
      <c r="Z559" s="79">
        <v>14.6</v>
      </c>
      <c r="AA559" s="79">
        <v>43.9</v>
      </c>
      <c r="AB559" s="79">
        <f t="shared" si="24"/>
        <v>213.10000000000002</v>
      </c>
      <c r="AM559" s="96"/>
    </row>
    <row r="560" spans="1:39" ht="12.75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L560" s="96"/>
      <c r="O560" s="96"/>
      <c r="P560" s="96"/>
      <c r="Q560" s="42">
        <v>1975</v>
      </c>
      <c r="R560" s="82">
        <f t="shared" si="21"/>
        <v>0.15418275418275418</v>
      </c>
      <c r="S560" s="82">
        <f t="shared" si="22"/>
        <v>0.15135135135135133</v>
      </c>
      <c r="T560" s="82">
        <f t="shared" si="23"/>
        <v>0.0028314028314028353</v>
      </c>
      <c r="U560" s="41"/>
      <c r="V560" s="42">
        <v>1975</v>
      </c>
      <c r="W560" s="79">
        <v>44.7</v>
      </c>
      <c r="X560" s="79">
        <v>7.3</v>
      </c>
      <c r="Y560" s="79">
        <v>116.2</v>
      </c>
      <c r="Z560" s="79">
        <v>16.8</v>
      </c>
      <c r="AA560" s="79">
        <v>54.6</v>
      </c>
      <c r="AB560" s="79">
        <f t="shared" si="24"/>
        <v>239.6</v>
      </c>
      <c r="AM560" s="96"/>
    </row>
    <row r="561" spans="1:39" ht="12.75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L561" s="96"/>
      <c r="O561" s="96"/>
      <c r="P561" s="96"/>
      <c r="Q561" s="42">
        <v>1976</v>
      </c>
      <c r="R561" s="82">
        <f t="shared" si="21"/>
        <v>0.15585689555683788</v>
      </c>
      <c r="S561" s="82">
        <f t="shared" si="22"/>
        <v>0.1470859780727063</v>
      </c>
      <c r="T561" s="82">
        <f t="shared" si="23"/>
        <v>0.008770917484131573</v>
      </c>
      <c r="U561" s="41"/>
      <c r="V561" s="42">
        <v>1976</v>
      </c>
      <c r="W561" s="79">
        <v>51.5</v>
      </c>
      <c r="X561" s="79">
        <v>9.6</v>
      </c>
      <c r="Y561" s="79">
        <v>128.4</v>
      </c>
      <c r="Z561" s="79">
        <v>19.5</v>
      </c>
      <c r="AA561" s="79">
        <v>61.1</v>
      </c>
      <c r="AB561" s="79">
        <f t="shared" si="24"/>
        <v>270.1</v>
      </c>
      <c r="AM561" s="96"/>
    </row>
    <row r="562" spans="1:39" ht="12.75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L562" s="96"/>
      <c r="O562" s="96"/>
      <c r="P562" s="96"/>
      <c r="Q562" s="42">
        <v>1977</v>
      </c>
      <c r="R562" s="82">
        <f t="shared" si="21"/>
        <v>0.15218052738336715</v>
      </c>
      <c r="S562" s="82">
        <f t="shared" si="22"/>
        <v>0.1385395537525355</v>
      </c>
      <c r="T562" s="82">
        <f t="shared" si="23"/>
        <v>0.01364097363083166</v>
      </c>
      <c r="U562" s="41"/>
      <c r="V562" s="42">
        <v>1977</v>
      </c>
      <c r="W562" s="79">
        <v>58.3</v>
      </c>
      <c r="X562" s="79">
        <v>11.4</v>
      </c>
      <c r="Y562" s="79">
        <v>140.7</v>
      </c>
      <c r="Z562" s="79">
        <v>22.1</v>
      </c>
      <c r="AA562" s="79">
        <v>67.5</v>
      </c>
      <c r="AB562" s="79">
        <f t="shared" si="24"/>
        <v>300</v>
      </c>
      <c r="AM562" s="96"/>
    </row>
    <row r="563" spans="1:39" ht="12.75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L563" s="96"/>
      <c r="O563" s="96"/>
      <c r="P563" s="96"/>
      <c r="Q563" s="42">
        <v>1978</v>
      </c>
      <c r="R563" s="82">
        <f t="shared" si="21"/>
        <v>0.1491869918699187</v>
      </c>
      <c r="S563" s="82">
        <f t="shared" si="22"/>
        <v>0.1360885275519422</v>
      </c>
      <c r="T563" s="82">
        <f t="shared" si="23"/>
        <v>0.013098464317976514</v>
      </c>
      <c r="U563" s="41"/>
      <c r="V563" s="42">
        <v>1978</v>
      </c>
      <c r="W563" s="79">
        <v>66.2</v>
      </c>
      <c r="X563" s="79">
        <v>12.1</v>
      </c>
      <c r="Y563" s="79">
        <v>150</v>
      </c>
      <c r="Z563" s="79">
        <v>24.7</v>
      </c>
      <c r="AA563" s="79">
        <v>77.3</v>
      </c>
      <c r="AB563" s="79">
        <f t="shared" si="24"/>
        <v>330.3</v>
      </c>
      <c r="AM563" s="96"/>
    </row>
    <row r="564" spans="1:39" ht="12.75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L564" s="96"/>
      <c r="O564" s="96"/>
      <c r="P564" s="96"/>
      <c r="Q564" s="42">
        <v>1979</v>
      </c>
      <c r="R564" s="82">
        <f t="shared" si="21"/>
        <v>0.1422337870296237</v>
      </c>
      <c r="S564" s="82">
        <f t="shared" si="22"/>
        <v>0.1311849479583667</v>
      </c>
      <c r="T564" s="82">
        <f t="shared" si="23"/>
        <v>0.011048839071257015</v>
      </c>
      <c r="U564" s="41"/>
      <c r="V564" s="42">
        <v>1979</v>
      </c>
      <c r="W564" s="79">
        <v>73.7</v>
      </c>
      <c r="X564" s="79">
        <v>13.6</v>
      </c>
      <c r="Y564" s="79">
        <v>160.1</v>
      </c>
      <c r="Z564" s="79">
        <v>27.4</v>
      </c>
      <c r="AA564" s="79">
        <v>80.5</v>
      </c>
      <c r="AB564" s="79">
        <f t="shared" si="24"/>
        <v>355.29999999999995</v>
      </c>
      <c r="AM564" s="96"/>
    </row>
    <row r="565" spans="1:39" ht="12.75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L565" s="96"/>
      <c r="O565" s="96"/>
      <c r="P565" s="96"/>
      <c r="Q565" s="42">
        <v>1980</v>
      </c>
      <c r="R565" s="82">
        <f t="shared" si="21"/>
        <v>0.14343508642883412</v>
      </c>
      <c r="S565" s="82">
        <f t="shared" si="22"/>
        <v>0.13357852151526295</v>
      </c>
      <c r="T565" s="82">
        <f t="shared" si="23"/>
        <v>0.00985656491357117</v>
      </c>
      <c r="U565" s="41"/>
      <c r="V565" s="42">
        <v>1980</v>
      </c>
      <c r="W565" s="79">
        <v>82.6</v>
      </c>
      <c r="X565" s="79">
        <v>14.5</v>
      </c>
      <c r="Y565" s="79">
        <v>174.5</v>
      </c>
      <c r="Z565" s="79">
        <v>29.7</v>
      </c>
      <c r="AA565" s="79">
        <v>88.7</v>
      </c>
      <c r="AB565" s="79">
        <f t="shared" si="24"/>
        <v>390</v>
      </c>
      <c r="AM565" s="96"/>
    </row>
    <row r="566" spans="1:39" ht="12.75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L566" s="96"/>
      <c r="O566" s="96"/>
      <c r="P566" s="96"/>
      <c r="Q566" s="42">
        <v>1981</v>
      </c>
      <c r="R566" s="82">
        <f t="shared" si="21"/>
        <v>0.13963254593175853</v>
      </c>
      <c r="S566" s="82">
        <f t="shared" si="22"/>
        <v>0.12841207349081363</v>
      </c>
      <c r="T566" s="82">
        <f t="shared" si="23"/>
        <v>0.011220472440944897</v>
      </c>
      <c r="U566" s="41"/>
      <c r="V566" s="42">
        <v>1981</v>
      </c>
      <c r="W566" s="79">
        <v>94.5</v>
      </c>
      <c r="X566" s="79">
        <v>15.4</v>
      </c>
      <c r="Y566" s="79">
        <v>195.3</v>
      </c>
      <c r="Z566" s="79">
        <v>32.5</v>
      </c>
      <c r="AA566" s="79">
        <v>87.9</v>
      </c>
      <c r="AB566" s="79">
        <f t="shared" si="24"/>
        <v>425.6</v>
      </c>
      <c r="AM566" s="96"/>
    </row>
    <row r="567" spans="1:39" ht="12.75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L567" s="96"/>
      <c r="O567" s="96"/>
      <c r="P567" s="96"/>
      <c r="Q567" s="42">
        <v>1982</v>
      </c>
      <c r="R567" s="82">
        <f t="shared" si="21"/>
        <v>0.13982576228998134</v>
      </c>
      <c r="S567" s="82">
        <f t="shared" si="22"/>
        <v>0.12890479153702553</v>
      </c>
      <c r="T567" s="82">
        <f t="shared" si="23"/>
        <v>0.010920970752955807</v>
      </c>
      <c r="U567" s="41"/>
      <c r="V567" s="42">
        <v>1982</v>
      </c>
      <c r="W567" s="79">
        <v>104.9</v>
      </c>
      <c r="X567" s="79">
        <v>14</v>
      </c>
      <c r="Y567" s="79">
        <v>210.8</v>
      </c>
      <c r="Z567" s="79">
        <v>35.8</v>
      </c>
      <c r="AA567" s="79">
        <v>83.9</v>
      </c>
      <c r="AB567" s="79">
        <f t="shared" si="24"/>
        <v>449.4000000000001</v>
      </c>
      <c r="AM567" s="96"/>
    </row>
    <row r="568" spans="1:39" ht="12.75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L568" s="96"/>
      <c r="O568" s="96"/>
      <c r="P568" s="96"/>
      <c r="Q568" s="42">
        <v>1983</v>
      </c>
      <c r="R568" s="82">
        <f t="shared" si="21"/>
        <v>0.14251899473991816</v>
      </c>
      <c r="S568" s="82">
        <f t="shared" si="22"/>
        <v>0.12863822326125074</v>
      </c>
      <c r="T568" s="82">
        <f t="shared" si="23"/>
        <v>0.013880771478667446</v>
      </c>
      <c r="U568" s="41"/>
      <c r="V568" s="42">
        <v>1983</v>
      </c>
      <c r="W568" s="79">
        <v>116.1</v>
      </c>
      <c r="X568" s="79">
        <v>15.9</v>
      </c>
      <c r="Y568" s="79">
        <v>231</v>
      </c>
      <c r="Z568" s="79">
        <v>38.5</v>
      </c>
      <c r="AA568" s="79">
        <v>86.2</v>
      </c>
      <c r="AB568" s="79">
        <f t="shared" si="24"/>
        <v>487.7</v>
      </c>
      <c r="AM568" s="96"/>
    </row>
    <row r="569" spans="1:39" ht="16.5" customHeight="1" thickBot="1">
      <c r="A569" s="5"/>
      <c r="B569" s="5"/>
      <c r="C569" s="5"/>
      <c r="D569" s="5"/>
      <c r="E569" s="5"/>
      <c r="F569" s="5"/>
      <c r="G569" s="38" t="s">
        <v>8</v>
      </c>
      <c r="H569" s="5"/>
      <c r="I569" s="5"/>
      <c r="J569" s="5"/>
      <c r="L569" s="96"/>
      <c r="O569" s="96"/>
      <c r="P569" s="96"/>
      <c r="Q569" s="42">
        <v>1984</v>
      </c>
      <c r="R569" s="82">
        <f t="shared" si="21"/>
        <v>0.14149214659685863</v>
      </c>
      <c r="S569" s="82">
        <f t="shared" si="22"/>
        <v>0.12458115183246073</v>
      </c>
      <c r="T569" s="82">
        <f t="shared" si="23"/>
        <v>0.01691099476439791</v>
      </c>
      <c r="U569" s="41"/>
      <c r="V569" s="42">
        <v>1984</v>
      </c>
      <c r="W569" s="79">
        <v>129.8</v>
      </c>
      <c r="X569" s="79">
        <v>18.7</v>
      </c>
      <c r="Y569" s="79">
        <v>258.2</v>
      </c>
      <c r="Z569" s="79">
        <v>40.2</v>
      </c>
      <c r="AA569" s="79">
        <v>93.6</v>
      </c>
      <c r="AB569" s="79">
        <f t="shared" si="24"/>
        <v>540.5</v>
      </c>
      <c r="AM569" s="96"/>
    </row>
    <row r="570" spans="1:39" ht="16.5" customHeight="1">
      <c r="A570" s="5"/>
      <c r="B570" s="5"/>
      <c r="C570" s="5"/>
      <c r="D570" s="5"/>
      <c r="E570" s="101"/>
      <c r="F570" s="102"/>
      <c r="G570" s="103" t="s">
        <v>35</v>
      </c>
      <c r="H570" s="102"/>
      <c r="I570" s="104"/>
      <c r="J570" s="5"/>
      <c r="L570" s="96"/>
      <c r="O570" s="96"/>
      <c r="P570" s="96"/>
      <c r="Q570" s="42">
        <v>1985</v>
      </c>
      <c r="R570" s="82">
        <f t="shared" si="21"/>
        <v>0.14162609542356377</v>
      </c>
      <c r="S570" s="82">
        <f t="shared" si="22"/>
        <v>0.12577896786757548</v>
      </c>
      <c r="T570" s="82">
        <f t="shared" si="23"/>
        <v>0.015847127555988293</v>
      </c>
      <c r="U570" s="41"/>
      <c r="V570" s="42">
        <v>1985</v>
      </c>
      <c r="W570" s="79">
        <v>140.2</v>
      </c>
      <c r="X570" s="79">
        <v>20.2</v>
      </c>
      <c r="Y570" s="79">
        <v>278.5</v>
      </c>
      <c r="Z570" s="79">
        <v>43.2</v>
      </c>
      <c r="AA570" s="79">
        <v>99.7</v>
      </c>
      <c r="AB570" s="79">
        <f t="shared" si="24"/>
        <v>581.8</v>
      </c>
      <c r="AM570" s="96"/>
    </row>
    <row r="571" spans="1:39" ht="16.5" customHeight="1" thickBot="1">
      <c r="A571" s="5"/>
      <c r="B571" s="5"/>
      <c r="C571" s="5"/>
      <c r="D571" s="5"/>
      <c r="E571" s="114"/>
      <c r="F571" s="90"/>
      <c r="G571" s="112" t="s">
        <v>61</v>
      </c>
      <c r="H571" s="90"/>
      <c r="I571" s="115"/>
      <c r="J571" s="5"/>
      <c r="L571" s="96"/>
      <c r="O571" s="96"/>
      <c r="P571" s="96"/>
      <c r="Q571" s="42">
        <v>1986</v>
      </c>
      <c r="R571" s="82">
        <f t="shared" si="21"/>
        <v>0.14338369963369962</v>
      </c>
      <c r="S571" s="82">
        <f t="shared" si="22"/>
        <v>0.12900641025641027</v>
      </c>
      <c r="T571" s="82">
        <f t="shared" si="23"/>
        <v>0.014377289377289366</v>
      </c>
      <c r="U571" s="41"/>
      <c r="V571" s="42">
        <v>1986</v>
      </c>
      <c r="W571" s="79">
        <v>151.5</v>
      </c>
      <c r="X571" s="79">
        <v>22.5</v>
      </c>
      <c r="Y571" s="79">
        <v>298.5</v>
      </c>
      <c r="Z571" s="79">
        <v>47.1</v>
      </c>
      <c r="AA571" s="79">
        <v>106.8</v>
      </c>
      <c r="AB571" s="79">
        <f t="shared" si="24"/>
        <v>626.4</v>
      </c>
      <c r="AM571" s="96"/>
    </row>
    <row r="572" spans="1:39" ht="16.5" customHeight="1" thickBot="1">
      <c r="A572" s="5"/>
      <c r="B572" s="5"/>
      <c r="C572" s="121" t="s">
        <v>62</v>
      </c>
      <c r="D572" s="117"/>
      <c r="E572" s="118"/>
      <c r="F572" s="119"/>
      <c r="G572" s="122" t="s">
        <v>63</v>
      </c>
      <c r="H572" s="119"/>
      <c r="I572" s="119"/>
      <c r="J572" s="120"/>
      <c r="K572" s="117"/>
      <c r="L572" s="96"/>
      <c r="O572" s="96"/>
      <c r="P572" s="96"/>
      <c r="Q572" s="42">
        <v>1987</v>
      </c>
      <c r="R572" s="82">
        <f t="shared" si="21"/>
        <v>0.14215665003254502</v>
      </c>
      <c r="S572" s="82">
        <f t="shared" si="22"/>
        <v>0.13106964634410936</v>
      </c>
      <c r="T572" s="82">
        <f t="shared" si="23"/>
        <v>0.011087003688435675</v>
      </c>
      <c r="U572" s="41"/>
      <c r="V572" s="42">
        <v>1987</v>
      </c>
      <c r="W572" s="79">
        <v>165.8</v>
      </c>
      <c r="X572" s="79">
        <v>23.7</v>
      </c>
      <c r="Y572" s="79">
        <v>313.8</v>
      </c>
      <c r="Z572" s="79">
        <v>49.3</v>
      </c>
      <c r="AA572" s="79">
        <v>102.6</v>
      </c>
      <c r="AB572" s="79">
        <f t="shared" si="24"/>
        <v>655.2</v>
      </c>
      <c r="AM572" s="96"/>
    </row>
    <row r="573" spans="1:39" ht="12.75" customHeight="1">
      <c r="A573" s="5"/>
      <c r="B573" s="98"/>
      <c r="C573" s="116"/>
      <c r="D573" s="113" t="s">
        <v>36</v>
      </c>
      <c r="E573" s="113" t="s">
        <v>38</v>
      </c>
      <c r="F573" s="113" t="s">
        <v>56</v>
      </c>
      <c r="G573" s="113" t="s">
        <v>40</v>
      </c>
      <c r="H573" s="113" t="s">
        <v>42</v>
      </c>
      <c r="I573" s="113" t="s">
        <v>44</v>
      </c>
      <c r="J573" s="113" t="s">
        <v>47</v>
      </c>
      <c r="K573" s="113" t="s">
        <v>36</v>
      </c>
      <c r="L573" s="96"/>
      <c r="O573" s="96"/>
      <c r="P573" s="96"/>
      <c r="Q573" s="42">
        <v>1988</v>
      </c>
      <c r="R573" s="82">
        <f t="shared" si="21"/>
        <v>0.14073028041153923</v>
      </c>
      <c r="S573" s="82">
        <f t="shared" si="22"/>
        <v>0.1313496066169054</v>
      </c>
      <c r="T573" s="82">
        <f t="shared" si="23"/>
        <v>0.009380673794633851</v>
      </c>
      <c r="U573" s="41"/>
      <c r="V573" s="42">
        <v>1988</v>
      </c>
      <c r="W573" s="79">
        <v>176.5</v>
      </c>
      <c r="X573" s="79">
        <v>25.7</v>
      </c>
      <c r="Y573" s="79">
        <v>331.7</v>
      </c>
      <c r="Z573" s="79">
        <v>52.7</v>
      </c>
      <c r="AA573" s="79">
        <v>111.1</v>
      </c>
      <c r="AB573" s="79">
        <f t="shared" si="24"/>
        <v>697.7</v>
      </c>
      <c r="AM573" s="96"/>
    </row>
    <row r="574" spans="1:39" ht="12.75" customHeight="1" thickBot="1">
      <c r="A574" s="5"/>
      <c r="B574" s="99" t="s">
        <v>82</v>
      </c>
      <c r="C574" s="100" t="s">
        <v>53</v>
      </c>
      <c r="D574" s="105" t="s">
        <v>37</v>
      </c>
      <c r="E574" s="105" t="s">
        <v>39</v>
      </c>
      <c r="F574" s="105"/>
      <c r="G574" s="105" t="s">
        <v>41</v>
      </c>
      <c r="H574" s="105" t="s">
        <v>43</v>
      </c>
      <c r="I574" s="105" t="s">
        <v>45</v>
      </c>
      <c r="J574" s="105" t="s">
        <v>46</v>
      </c>
      <c r="K574" s="105" t="s">
        <v>59</v>
      </c>
      <c r="L574" s="96"/>
      <c r="O574" s="96"/>
      <c r="P574" s="96"/>
      <c r="Q574" s="42">
        <v>1989</v>
      </c>
      <c r="R574" s="82">
        <f t="shared" si="21"/>
        <v>0.1400373482726424</v>
      </c>
      <c r="S574" s="82">
        <f t="shared" si="22"/>
        <v>0.13137254901960785</v>
      </c>
      <c r="T574" s="82">
        <f t="shared" si="23"/>
        <v>0.008664799253034542</v>
      </c>
      <c r="U574" s="41"/>
      <c r="V574" s="42">
        <v>1989</v>
      </c>
      <c r="W574" s="79">
        <v>194.8</v>
      </c>
      <c r="X574" s="79">
        <v>24.7</v>
      </c>
      <c r="Y574" s="79">
        <v>355.6</v>
      </c>
      <c r="Z574" s="79">
        <v>56.7</v>
      </c>
      <c r="AA574" s="79">
        <v>118.2</v>
      </c>
      <c r="AB574" s="79">
        <f t="shared" si="24"/>
        <v>750.0000000000001</v>
      </c>
      <c r="AM574" s="96"/>
    </row>
    <row r="575" spans="1:39" ht="12.75" customHeight="1">
      <c r="A575" s="5"/>
      <c r="B575" s="25">
        <v>1962</v>
      </c>
      <c r="C575" s="106">
        <v>0.1</v>
      </c>
      <c r="D575" s="107">
        <v>4.2</v>
      </c>
      <c r="E575" s="107">
        <v>14</v>
      </c>
      <c r="F575" s="107">
        <v>0</v>
      </c>
      <c r="G575" s="107">
        <v>2.7</v>
      </c>
      <c r="H575" s="107">
        <v>3.5</v>
      </c>
      <c r="I575" s="107">
        <v>2.4</v>
      </c>
      <c r="J575" s="107">
        <v>-0.4</v>
      </c>
      <c r="K575" s="107">
        <v>8.2</v>
      </c>
      <c r="L575" s="96"/>
      <c r="O575" s="96"/>
      <c r="P575" s="96"/>
      <c r="Q575" s="42">
        <v>1990</v>
      </c>
      <c r="R575" s="82">
        <f t="shared" si="21"/>
        <v>0.1407883160302657</v>
      </c>
      <c r="S575" s="82">
        <f t="shared" si="22"/>
        <v>0.13455921168396975</v>
      </c>
      <c r="T575" s="82">
        <f t="shared" si="23"/>
        <v>0.006229104346295967</v>
      </c>
      <c r="U575" s="41"/>
      <c r="V575" s="42">
        <v>1990</v>
      </c>
      <c r="W575" s="79">
        <v>206.6</v>
      </c>
      <c r="X575" s="79">
        <v>24</v>
      </c>
      <c r="Y575" s="79">
        <v>378.7</v>
      </c>
      <c r="Z575" s="79">
        <v>60.2</v>
      </c>
      <c r="AA575" s="79">
        <v>130.6</v>
      </c>
      <c r="AB575" s="79">
        <f t="shared" si="24"/>
        <v>800.1</v>
      </c>
      <c r="AM575" s="96"/>
    </row>
    <row r="576" spans="1:39" ht="12.75" customHeight="1">
      <c r="A576" s="5"/>
      <c r="B576" s="27">
        <v>1963</v>
      </c>
      <c r="C576" s="108">
        <v>0.2</v>
      </c>
      <c r="D576" s="109">
        <v>4.5</v>
      </c>
      <c r="E576" s="109">
        <v>15.5</v>
      </c>
      <c r="F576" s="109">
        <v>0</v>
      </c>
      <c r="G576" s="109">
        <v>2.9</v>
      </c>
      <c r="H576" s="109">
        <v>3.6</v>
      </c>
      <c r="I576" s="109">
        <v>3.4</v>
      </c>
      <c r="J576" s="109">
        <v>-0.4</v>
      </c>
      <c r="K576" s="109">
        <v>6.6</v>
      </c>
      <c r="L576" s="96"/>
      <c r="O576" s="96"/>
      <c r="P576" s="96"/>
      <c r="Q576" s="42">
        <v>1991</v>
      </c>
      <c r="R576" s="82">
        <f t="shared" si="21"/>
        <v>0.14271078419474362</v>
      </c>
      <c r="S576" s="82">
        <f t="shared" si="22"/>
        <v>0.13467068156721518</v>
      </c>
      <c r="T576" s="82">
        <f t="shared" si="23"/>
        <v>0.008040102627528418</v>
      </c>
      <c r="U576" s="41"/>
      <c r="V576" s="42">
        <v>1991</v>
      </c>
      <c r="W576" s="79">
        <v>203.03936601523907</v>
      </c>
      <c r="X576" s="79">
        <v>25.013812375823626</v>
      </c>
      <c r="Y576" s="79">
        <v>398.6128430217778</v>
      </c>
      <c r="Z576" s="79">
        <v>63.286793441692026</v>
      </c>
      <c r="AA576" s="79">
        <v>143.87347485922808</v>
      </c>
      <c r="AB576" s="79">
        <f t="shared" si="24"/>
        <v>833.8262897137605</v>
      </c>
      <c r="AM576" s="96"/>
    </row>
    <row r="577" spans="1:39" ht="12.75" customHeight="1">
      <c r="A577" s="5"/>
      <c r="B577" s="27">
        <v>1964</v>
      </c>
      <c r="C577" s="108">
        <v>0.2</v>
      </c>
      <c r="D577" s="109">
        <v>4.8</v>
      </c>
      <c r="E577" s="109">
        <v>16.2</v>
      </c>
      <c r="F577" s="109">
        <v>0</v>
      </c>
      <c r="G577" s="109">
        <v>3.3</v>
      </c>
      <c r="H577" s="109">
        <v>3.4</v>
      </c>
      <c r="I577" s="109">
        <v>3.4</v>
      </c>
      <c r="J577" s="109">
        <v>-0.4</v>
      </c>
      <c r="K577" s="109">
        <v>8</v>
      </c>
      <c r="L577" s="96"/>
      <c r="O577" s="96"/>
      <c r="P577" s="96"/>
      <c r="Q577" s="42">
        <v>1992</v>
      </c>
      <c r="R577" s="82">
        <f t="shared" si="21"/>
        <v>0.14220283820275886</v>
      </c>
      <c r="S577" s="82">
        <f t="shared" si="22"/>
        <v>0.13249331785879326</v>
      </c>
      <c r="T577" s="82">
        <f t="shared" si="23"/>
        <v>0.009709520343965591</v>
      </c>
      <c r="U577" s="41"/>
      <c r="V577" s="42">
        <v>1992</v>
      </c>
      <c r="W577" s="79">
        <v>199.54009754051413</v>
      </c>
      <c r="X577" s="79">
        <v>26.070450398871134</v>
      </c>
      <c r="Y577" s="79">
        <v>419.5727452387232</v>
      </c>
      <c r="Z577" s="79">
        <v>66.53186418822911</v>
      </c>
      <c r="AA577" s="79">
        <v>158.4959936299306</v>
      </c>
      <c r="AB577" s="79">
        <f t="shared" si="24"/>
        <v>870.2111509962681</v>
      </c>
      <c r="AM577" s="96"/>
    </row>
    <row r="578" spans="1:39" ht="12.75" customHeight="1">
      <c r="A578" s="5"/>
      <c r="B578" s="27">
        <v>1965</v>
      </c>
      <c r="C578" s="108">
        <v>0.3</v>
      </c>
      <c r="D578" s="109">
        <v>4.9</v>
      </c>
      <c r="E578" s="109">
        <v>17.1</v>
      </c>
      <c r="F578" s="109">
        <v>0</v>
      </c>
      <c r="G578" s="109">
        <v>3.6</v>
      </c>
      <c r="H578" s="109">
        <v>2.7</v>
      </c>
      <c r="I578" s="109">
        <v>2.8</v>
      </c>
      <c r="J578" s="109">
        <v>-0.4</v>
      </c>
      <c r="K578" s="109">
        <v>8.7</v>
      </c>
      <c r="L578" s="96"/>
      <c r="O578" s="96"/>
      <c r="P578" s="96"/>
      <c r="Q578" s="42">
        <v>1993</v>
      </c>
      <c r="R578" s="82">
        <f t="shared" si="21"/>
        <v>0.14113122268573838</v>
      </c>
      <c r="S578" s="82">
        <f t="shared" si="22"/>
        <v>0.12983095778660972</v>
      </c>
      <c r="T578" s="82">
        <f t="shared" si="23"/>
        <v>0.01130026489912868</v>
      </c>
      <c r="U578" s="41"/>
      <c r="V578" s="42">
        <v>1993</v>
      </c>
      <c r="W578" s="79">
        <v>196.10113697601625</v>
      </c>
      <c r="X578" s="79">
        <v>27.171723117940783</v>
      </c>
      <c r="Y578" s="79">
        <v>441.63476322698585</v>
      </c>
      <c r="Z578" s="79">
        <v>69.94332800948774</v>
      </c>
      <c r="AA578" s="79">
        <v>174.60466581013935</v>
      </c>
      <c r="AB578" s="79">
        <f t="shared" si="24"/>
        <v>909.45561714057</v>
      </c>
      <c r="AM578" s="96"/>
    </row>
    <row r="579" spans="1:39" ht="12.75" customHeight="1">
      <c r="A579" s="5"/>
      <c r="B579" s="27">
        <v>1966</v>
      </c>
      <c r="C579" s="108">
        <v>0.8</v>
      </c>
      <c r="D579" s="109">
        <v>5</v>
      </c>
      <c r="E579" s="109">
        <v>20.3</v>
      </c>
      <c r="F579" s="109">
        <v>0</v>
      </c>
      <c r="G579" s="109">
        <v>4.1</v>
      </c>
      <c r="H579" s="109">
        <v>2.2</v>
      </c>
      <c r="I579" s="109">
        <v>1.4</v>
      </c>
      <c r="J579" s="109">
        <v>-0.5</v>
      </c>
      <c r="K579" s="109">
        <v>10.1</v>
      </c>
      <c r="L579" s="96"/>
      <c r="O579" s="96"/>
      <c r="P579" s="96"/>
      <c r="Q579" s="42">
        <v>1994</v>
      </c>
      <c r="R579" s="82">
        <f t="shared" si="21"/>
        <v>0.13977054698559627</v>
      </c>
      <c r="S579" s="82">
        <f t="shared" si="22"/>
        <v>0.12695221055015085</v>
      </c>
      <c r="T579" s="82">
        <f t="shared" si="23"/>
        <v>0.01281833643544542</v>
      </c>
      <c r="U579" s="41"/>
      <c r="V579" s="42">
        <v>1994</v>
      </c>
      <c r="W579" s="79">
        <v>192.72144494907016</v>
      </c>
      <c r="X579" s="79">
        <v>28.319516</v>
      </c>
      <c r="Y579" s="79">
        <v>464.8568485533629</v>
      </c>
      <c r="Z579" s="79">
        <v>73.52971681662729</v>
      </c>
      <c r="AA579" s="79">
        <v>192.35053596277953</v>
      </c>
      <c r="AB579" s="79">
        <f t="shared" si="24"/>
        <v>951.77806228184</v>
      </c>
      <c r="AM579" s="96"/>
    </row>
    <row r="580" spans="1:28" ht="12.75" customHeight="1">
      <c r="A580" s="5"/>
      <c r="B580" s="27">
        <v>1967</v>
      </c>
      <c r="C580" s="108">
        <v>1.2</v>
      </c>
      <c r="D580" s="109">
        <v>5</v>
      </c>
      <c r="E580" s="109">
        <v>21.3</v>
      </c>
      <c r="F580" s="109">
        <v>3.2</v>
      </c>
      <c r="G580" s="109">
        <v>4.8</v>
      </c>
      <c r="H580" s="109">
        <v>2.3</v>
      </c>
      <c r="I580" s="109">
        <v>2</v>
      </c>
      <c r="J580" s="109">
        <v>-0.4</v>
      </c>
      <c r="K580" s="109">
        <v>11.5</v>
      </c>
      <c r="L580" s="96"/>
      <c r="O580" s="96"/>
      <c r="P580" s="96"/>
      <c r="Q580" s="42">
        <v>1995</v>
      </c>
      <c r="R580" s="82">
        <f t="shared" si="21"/>
        <v>0.13900097398079866</v>
      </c>
      <c r="S580" s="82">
        <f t="shared" si="22"/>
        <v>0.12465562821761514</v>
      </c>
      <c r="T580" s="82">
        <f t="shared" si="23"/>
        <v>0.013510505078614163</v>
      </c>
      <c r="U580" s="41"/>
      <c r="V580" s="42">
        <v>1995</v>
      </c>
      <c r="W580" s="79">
        <v>189.4</v>
      </c>
      <c r="X580" s="79">
        <v>31.1</v>
      </c>
      <c r="Y580" s="79">
        <v>489.3</v>
      </c>
      <c r="Z580" s="79">
        <v>77.3</v>
      </c>
      <c r="AA580" s="79">
        <v>211.9</v>
      </c>
      <c r="AB580" s="79">
        <f t="shared" si="24"/>
        <v>998.9999999999999</v>
      </c>
    </row>
    <row r="581" spans="1:28" ht="12.75" customHeight="1">
      <c r="A581" s="5"/>
      <c r="B581" s="27">
        <v>1968</v>
      </c>
      <c r="C581" s="108">
        <v>1.8</v>
      </c>
      <c r="D581" s="109">
        <v>5.7</v>
      </c>
      <c r="E581" s="109">
        <v>23.3</v>
      </c>
      <c r="F581" s="109">
        <v>5.1</v>
      </c>
      <c r="G581" s="109">
        <v>5.7</v>
      </c>
      <c r="H581" s="109">
        <v>2.2</v>
      </c>
      <c r="I581" s="109">
        <v>3.3</v>
      </c>
      <c r="J581" s="109">
        <v>-0.4</v>
      </c>
      <c r="K581" s="109">
        <v>13.1</v>
      </c>
      <c r="L581" s="96"/>
      <c r="O581" s="96"/>
      <c r="P581" s="96"/>
      <c r="Q581" s="42">
        <v>1996</v>
      </c>
      <c r="R581" s="82">
        <f t="shared" si="21"/>
        <v>0.13618565312728412</v>
      </c>
      <c r="S581" s="82">
        <f t="shared" si="22"/>
        <v>0.12242873551216456</v>
      </c>
      <c r="T581" s="82">
        <f t="shared" si="23"/>
        <v>0.013756917615119558</v>
      </c>
      <c r="U581" s="41"/>
      <c r="V581" s="42">
        <v>1996</v>
      </c>
      <c r="W581" s="79">
        <v>200.2</v>
      </c>
      <c r="X581" s="79">
        <v>34.5</v>
      </c>
      <c r="Y581" s="79">
        <v>508.9</v>
      </c>
      <c r="Z581" s="79">
        <v>81.4</v>
      </c>
      <c r="AA581" s="79">
        <v>218.3</v>
      </c>
      <c r="AB581" s="79">
        <f t="shared" si="24"/>
        <v>1043.3</v>
      </c>
    </row>
    <row r="582" spans="1:28" ht="12.75" customHeight="1">
      <c r="A582" s="5"/>
      <c r="B582" s="27">
        <v>1969</v>
      </c>
      <c r="C582" s="108">
        <v>2.3</v>
      </c>
      <c r="D582" s="109">
        <v>6.3</v>
      </c>
      <c r="E582" s="109">
        <v>26.7</v>
      </c>
      <c r="F582" s="109">
        <v>6.3</v>
      </c>
      <c r="G582" s="109">
        <v>5.2</v>
      </c>
      <c r="H582" s="109">
        <v>2.3</v>
      </c>
      <c r="I582" s="109">
        <v>4.2</v>
      </c>
      <c r="J582" s="109">
        <v>-0.6</v>
      </c>
      <c r="K582" s="109">
        <v>11.9</v>
      </c>
      <c r="L582" s="96"/>
      <c r="Q582" s="42">
        <v>1997</v>
      </c>
      <c r="R582" s="82">
        <f t="shared" si="21"/>
        <v>0.14712797257657106</v>
      </c>
      <c r="S582" s="82">
        <f t="shared" si="22"/>
        <v>0.13394244602143784</v>
      </c>
      <c r="T582" s="82">
        <f t="shared" si="23"/>
        <v>0.01318552655513322</v>
      </c>
      <c r="U582" s="41"/>
      <c r="V582" s="42">
        <v>1997</v>
      </c>
      <c r="W582" s="79">
        <f aca="true" t="shared" si="25" ref="W582:AA587">G701</f>
        <v>259.133703773287</v>
      </c>
      <c r="X582" s="79">
        <f t="shared" si="25"/>
        <v>34.2</v>
      </c>
      <c r="Y582" s="79">
        <f t="shared" si="25"/>
        <v>573.8763625903841</v>
      </c>
      <c r="Z582" s="79">
        <f t="shared" si="25"/>
        <v>90.74789360886967</v>
      </c>
      <c r="AA582" s="79">
        <f t="shared" si="25"/>
        <v>225</v>
      </c>
      <c r="AB582" s="79">
        <f t="shared" si="24"/>
        <v>1182.9579599725407</v>
      </c>
    </row>
    <row r="583" spans="1:28" ht="12.75" customHeight="1">
      <c r="A583" s="5"/>
      <c r="B583" s="27">
        <v>1970</v>
      </c>
      <c r="C583" s="108">
        <v>2.7</v>
      </c>
      <c r="D583" s="109">
        <v>7.4</v>
      </c>
      <c r="E583" s="109">
        <v>29.6</v>
      </c>
      <c r="F583" s="109">
        <v>6.8</v>
      </c>
      <c r="G583" s="109">
        <v>6.6</v>
      </c>
      <c r="H583" s="109">
        <v>3.1</v>
      </c>
      <c r="I583" s="109">
        <v>3.8</v>
      </c>
      <c r="J583" s="109">
        <v>-0.5</v>
      </c>
      <c r="K583" s="109">
        <v>12.9</v>
      </c>
      <c r="L583" s="96"/>
      <c r="Q583" s="42">
        <v>1998</v>
      </c>
      <c r="R583" s="82">
        <f t="shared" si="21"/>
        <v>0.14852582279532017</v>
      </c>
      <c r="S583" s="82">
        <f t="shared" si="22"/>
        <v>0.1354831782588873</v>
      </c>
      <c r="T583" s="82">
        <f t="shared" si="23"/>
        <v>0.013042644536432862</v>
      </c>
      <c r="U583" s="41"/>
      <c r="V583" s="42">
        <v>1998</v>
      </c>
      <c r="W583" s="79">
        <f t="shared" si="25"/>
        <v>284.490905695283</v>
      </c>
      <c r="X583" s="79">
        <f t="shared" si="25"/>
        <v>34.6</v>
      </c>
      <c r="Y583" s="79">
        <f t="shared" si="25"/>
        <v>590.246816465142</v>
      </c>
      <c r="Z583" s="79">
        <f t="shared" si="25"/>
        <v>94.8320619251541</v>
      </c>
      <c r="AA583" s="79">
        <f t="shared" si="25"/>
        <v>230.5</v>
      </c>
      <c r="AB583" s="79">
        <f t="shared" si="24"/>
        <v>1234.669784085579</v>
      </c>
    </row>
    <row r="584" spans="1:28" ht="12.75" customHeight="1">
      <c r="A584" s="5"/>
      <c r="B584" s="27">
        <v>1971</v>
      </c>
      <c r="C584" s="108">
        <v>3.4</v>
      </c>
      <c r="D584" s="109">
        <v>10</v>
      </c>
      <c r="E584" s="109">
        <v>35.1</v>
      </c>
      <c r="F584" s="109">
        <v>7.5</v>
      </c>
      <c r="G584" s="109">
        <v>8.3</v>
      </c>
      <c r="H584" s="109">
        <v>5.8</v>
      </c>
      <c r="I584" s="109">
        <v>2.9</v>
      </c>
      <c r="J584" s="109">
        <v>-0.4</v>
      </c>
      <c r="K584" s="109">
        <v>14.4</v>
      </c>
      <c r="L584" s="96"/>
      <c r="Q584" s="42">
        <v>1999</v>
      </c>
      <c r="R584" s="82">
        <f t="shared" si="21"/>
        <v>0.14627829980756915</v>
      </c>
      <c r="S584" s="82">
        <f t="shared" si="22"/>
        <v>0.13343422988106282</v>
      </c>
      <c r="T584" s="82">
        <f t="shared" si="23"/>
        <v>0.01284406992650632</v>
      </c>
      <c r="U584" s="41"/>
      <c r="V584" s="42">
        <v>1999</v>
      </c>
      <c r="W584" s="79">
        <f t="shared" si="25"/>
        <v>312.392719010062</v>
      </c>
      <c r="X584" s="79">
        <f t="shared" si="25"/>
        <v>34.8</v>
      </c>
      <c r="Y584" s="79">
        <f t="shared" si="25"/>
        <v>594.451185434056</v>
      </c>
      <c r="Z584" s="79">
        <f t="shared" si="25"/>
        <v>97.2811957589195</v>
      </c>
      <c r="AA584" s="79">
        <f t="shared" si="25"/>
        <v>245.6</v>
      </c>
      <c r="AB584" s="79">
        <f t="shared" si="24"/>
        <v>1284.5251002030375</v>
      </c>
    </row>
    <row r="585" spans="1:28" ht="12.75" customHeight="1">
      <c r="A585" s="5"/>
      <c r="B585" s="27">
        <v>1972</v>
      </c>
      <c r="C585" s="108">
        <v>4.6</v>
      </c>
      <c r="D585" s="109">
        <v>11.7</v>
      </c>
      <c r="E585" s="109">
        <v>39.4</v>
      </c>
      <c r="F585" s="109">
        <v>8.4</v>
      </c>
      <c r="G585" s="109">
        <v>9.6</v>
      </c>
      <c r="H585" s="109">
        <v>6.7</v>
      </c>
      <c r="I585" s="109">
        <v>4.1</v>
      </c>
      <c r="J585" s="109">
        <v>-0.6</v>
      </c>
      <c r="K585" s="109">
        <v>17</v>
      </c>
      <c r="L585" s="96"/>
      <c r="Q585" s="42">
        <v>2000</v>
      </c>
      <c r="R585" s="82">
        <f>D704/C704</f>
        <v>0.13440969746358358</v>
      </c>
      <c r="S585" s="82">
        <f>E704/C704</f>
        <v>0.12931649179993887</v>
      </c>
      <c r="T585" s="82"/>
      <c r="U585" s="41"/>
      <c r="V585" s="42">
        <v>2000</v>
      </c>
      <c r="W585" s="79">
        <f t="shared" si="25"/>
        <v>236.6</v>
      </c>
      <c r="X585" s="79">
        <f t="shared" si="25"/>
        <v>35.5</v>
      </c>
      <c r="Y585" s="79">
        <f t="shared" si="25"/>
        <v>621.1</v>
      </c>
      <c r="Z585" s="79">
        <f t="shared" si="25"/>
        <v>92.2</v>
      </c>
      <c r="AA585" s="79">
        <f t="shared" si="25"/>
        <v>315.4</v>
      </c>
      <c r="AB585" s="79">
        <f>SUM(W585:AA585)</f>
        <v>1300.8000000000002</v>
      </c>
    </row>
    <row r="586" spans="1:28" ht="12.75" customHeight="1">
      <c r="A586" s="5"/>
      <c r="B586" s="27">
        <v>1973</v>
      </c>
      <c r="C586" s="108">
        <v>4.6</v>
      </c>
      <c r="D586" s="109">
        <v>11.4</v>
      </c>
      <c r="E586" s="109">
        <v>48.2</v>
      </c>
      <c r="F586" s="109">
        <v>9</v>
      </c>
      <c r="G586" s="109">
        <v>11.7</v>
      </c>
      <c r="H586" s="109">
        <v>4.9</v>
      </c>
      <c r="I586" s="109">
        <v>3.6</v>
      </c>
      <c r="J586" s="109">
        <v>-0.8</v>
      </c>
      <c r="K586" s="109">
        <v>23.4</v>
      </c>
      <c r="L586" s="96"/>
      <c r="M586" s="96"/>
      <c r="Q586" s="42">
        <v>2001</v>
      </c>
      <c r="R586" s="82">
        <f>D705/C705</f>
        <v>0.13689014731506416</v>
      </c>
      <c r="S586" s="82">
        <f>E705/C705</f>
        <v>0.13517741169016317</v>
      </c>
      <c r="T586" s="82"/>
      <c r="U586" s="41"/>
      <c r="V586" s="42">
        <v>2001</v>
      </c>
      <c r="W586" s="79">
        <f t="shared" si="25"/>
        <v>243.7</v>
      </c>
      <c r="X586" s="79">
        <f t="shared" si="25"/>
        <v>30.2</v>
      </c>
      <c r="Y586" s="79">
        <f t="shared" si="25"/>
        <v>643.8</v>
      </c>
      <c r="Z586" s="79">
        <f t="shared" si="25"/>
        <v>95.6</v>
      </c>
      <c r="AA586" s="79">
        <f t="shared" si="25"/>
        <v>350.8</v>
      </c>
      <c r="AB586" s="79">
        <f>SUM(W586:AA586)</f>
        <v>1364.1</v>
      </c>
    </row>
    <row r="587" spans="1:28" ht="12.75" customHeight="1">
      <c r="A587" s="5"/>
      <c r="B587" s="27">
        <v>1974</v>
      </c>
      <c r="C587" s="108">
        <v>5.8</v>
      </c>
      <c r="D587" s="109">
        <v>13.7</v>
      </c>
      <c r="E587" s="109">
        <v>55</v>
      </c>
      <c r="F587" s="109">
        <v>10.7</v>
      </c>
      <c r="G587" s="109">
        <v>13.8</v>
      </c>
      <c r="H587" s="109">
        <v>5.6</v>
      </c>
      <c r="I587" s="109">
        <v>1</v>
      </c>
      <c r="J587" s="109">
        <v>-0.6</v>
      </c>
      <c r="K587" s="109">
        <v>25.9</v>
      </c>
      <c r="L587" s="96"/>
      <c r="M587" s="96"/>
      <c r="Q587" s="42">
        <v>2002</v>
      </c>
      <c r="R587" s="82">
        <f>D706/C706</f>
        <v>0.1359342798259675</v>
      </c>
      <c r="S587" s="82">
        <f>E706/C706</f>
        <v>0.13623960003053204</v>
      </c>
      <c r="T587" s="82"/>
      <c r="U587" s="41"/>
      <c r="V587" s="42">
        <v>2002</v>
      </c>
      <c r="W587" s="79">
        <f t="shared" si="25"/>
        <v>221.9</v>
      </c>
      <c r="X587" s="79">
        <f t="shared" si="25"/>
        <v>31.1</v>
      </c>
      <c r="Y587" s="79">
        <f t="shared" si="25"/>
        <v>672.5</v>
      </c>
      <c r="Z587" s="79">
        <f t="shared" si="25"/>
        <v>95.5</v>
      </c>
      <c r="AA587" s="79">
        <f t="shared" si="25"/>
        <v>384.2</v>
      </c>
      <c r="AB587" s="79">
        <f>SUM(W587:AA587)</f>
        <v>1405.2</v>
      </c>
    </row>
    <row r="588" spans="1:39" ht="12.75" customHeight="1">
      <c r="A588" s="5"/>
      <c r="B588" s="27">
        <v>1975</v>
      </c>
      <c r="C588" s="108">
        <v>6.8</v>
      </c>
      <c r="D588" s="109">
        <v>18.6</v>
      </c>
      <c r="E588" s="109">
        <v>63.6</v>
      </c>
      <c r="F588" s="109">
        <v>14.1</v>
      </c>
      <c r="G588" s="109">
        <v>18.3</v>
      </c>
      <c r="H588" s="109">
        <v>12.8</v>
      </c>
      <c r="I588" s="109">
        <v>0.6</v>
      </c>
      <c r="J588" s="109">
        <v>0.5</v>
      </c>
      <c r="K588" s="109">
        <v>34.2</v>
      </c>
      <c r="L588" s="96"/>
      <c r="M588" s="96"/>
      <c r="N588" s="96"/>
      <c r="Q588" s="42">
        <v>2003</v>
      </c>
      <c r="R588" s="82"/>
      <c r="S588" s="82"/>
      <c r="T588" s="82"/>
      <c r="U588" s="41"/>
      <c r="V588" s="42">
        <v>2003</v>
      </c>
      <c r="W588" s="79"/>
      <c r="X588" s="79"/>
      <c r="Y588" s="79"/>
      <c r="Z588" s="79"/>
      <c r="AA588" s="79"/>
      <c r="AB588" s="79">
        <f>SUM(W588:AA588)</f>
        <v>0</v>
      </c>
      <c r="AC588" s="96"/>
      <c r="AD588" s="96"/>
      <c r="AE588" s="96"/>
      <c r="AF588" s="96"/>
      <c r="AG588" s="96"/>
      <c r="AH588" s="96"/>
      <c r="AI588" s="96"/>
      <c r="AJ588" s="96"/>
      <c r="AK588" s="96"/>
      <c r="AL588" s="96"/>
      <c r="AM588" s="96"/>
    </row>
    <row r="589" spans="1:28" ht="12.75" customHeight="1">
      <c r="A589" s="5"/>
      <c r="B589" s="27">
        <v>1976</v>
      </c>
      <c r="C589" s="108">
        <v>8.6</v>
      </c>
      <c r="D589" s="109">
        <v>21.7</v>
      </c>
      <c r="E589" s="109">
        <v>72.2</v>
      </c>
      <c r="F589" s="109">
        <v>16.9</v>
      </c>
      <c r="G589" s="109">
        <v>18.9</v>
      </c>
      <c r="H589" s="109">
        <v>18.6</v>
      </c>
      <c r="I589" s="109">
        <v>1.1</v>
      </c>
      <c r="J589" s="109">
        <v>-0.6</v>
      </c>
      <c r="K589" s="109">
        <v>31.2</v>
      </c>
      <c r="L589" s="96"/>
      <c r="M589" s="96"/>
      <c r="N589" s="96"/>
      <c r="Q589" s="42">
        <v>2004</v>
      </c>
      <c r="R589" s="41"/>
      <c r="S589" s="41"/>
      <c r="T589" s="82"/>
      <c r="U589" s="41"/>
      <c r="V589" s="42">
        <v>2004</v>
      </c>
      <c r="W589" s="79"/>
      <c r="X589" s="79"/>
      <c r="Y589" s="79"/>
      <c r="Z589" s="79"/>
      <c r="AA589" s="79"/>
      <c r="AB589" s="41"/>
    </row>
    <row r="590" spans="1:28" ht="12.75" customHeight="1">
      <c r="A590" s="5"/>
      <c r="B590" s="27">
        <v>1977</v>
      </c>
      <c r="C590" s="108">
        <v>9.9</v>
      </c>
      <c r="D590" s="109">
        <v>23.4</v>
      </c>
      <c r="E590" s="109">
        <v>83.7</v>
      </c>
      <c r="F590" s="109">
        <v>20.8</v>
      </c>
      <c r="G590" s="109">
        <v>21.6</v>
      </c>
      <c r="H590" s="109">
        <v>14.3</v>
      </c>
      <c r="I590" s="109">
        <v>3.8</v>
      </c>
      <c r="J590" s="109">
        <v>-2.8</v>
      </c>
      <c r="K590" s="109">
        <v>29.1</v>
      </c>
      <c r="L590" s="96"/>
      <c r="M590" s="96"/>
      <c r="N590" s="96"/>
      <c r="Q590" s="42">
        <v>2005</v>
      </c>
      <c r="R590" s="41"/>
      <c r="S590" s="41"/>
      <c r="T590" s="82"/>
      <c r="U590" s="41"/>
      <c r="V590" s="42">
        <v>2005</v>
      </c>
      <c r="W590" s="79"/>
      <c r="X590" s="79"/>
      <c r="Y590" s="79"/>
      <c r="Z590" s="79"/>
      <c r="AA590" s="79"/>
      <c r="AB590" s="41"/>
    </row>
    <row r="591" spans="1:28" ht="12.75" customHeight="1">
      <c r="A591" s="5"/>
      <c r="B591" s="27">
        <v>1978</v>
      </c>
      <c r="C591" s="108">
        <v>10.7</v>
      </c>
      <c r="D591" s="109">
        <v>24.8</v>
      </c>
      <c r="E591" s="109">
        <v>92.4</v>
      </c>
      <c r="F591" s="109">
        <v>24.3</v>
      </c>
      <c r="G591" s="109">
        <v>23.7</v>
      </c>
      <c r="H591" s="109">
        <v>10.8</v>
      </c>
      <c r="I591" s="109">
        <v>5.7</v>
      </c>
      <c r="J591" s="109">
        <v>-1</v>
      </c>
      <c r="K591" s="109">
        <v>36.1</v>
      </c>
      <c r="L591" s="96"/>
      <c r="M591" s="96"/>
      <c r="N591" s="96"/>
      <c r="Q591" s="42">
        <v>2006</v>
      </c>
      <c r="R591" s="41"/>
      <c r="S591" s="41"/>
      <c r="T591" s="82"/>
      <c r="U591" s="41"/>
      <c r="V591" s="42">
        <v>2006</v>
      </c>
      <c r="W591" s="79"/>
      <c r="X591" s="79"/>
      <c r="Y591" s="79"/>
      <c r="Z591" s="79"/>
      <c r="AA591" s="79"/>
      <c r="AB591" s="41"/>
    </row>
    <row r="592" spans="1:14" ht="12.75" customHeight="1">
      <c r="A592" s="5"/>
      <c r="B592" s="27">
        <v>1979</v>
      </c>
      <c r="C592" s="108">
        <v>12.4</v>
      </c>
      <c r="D592" s="109">
        <v>26.5</v>
      </c>
      <c r="E592" s="109">
        <v>102.6</v>
      </c>
      <c r="F592" s="109">
        <v>28.2</v>
      </c>
      <c r="G592" s="109">
        <v>27.9</v>
      </c>
      <c r="H592" s="109">
        <v>9.8</v>
      </c>
      <c r="I592" s="109">
        <v>3.6</v>
      </c>
      <c r="J592" s="109">
        <v>-1.7</v>
      </c>
      <c r="K592" s="109">
        <v>37.9</v>
      </c>
      <c r="L592" s="96"/>
      <c r="M592" s="96"/>
      <c r="N592" s="96"/>
    </row>
    <row r="593" spans="1:14" ht="12.75" customHeight="1">
      <c r="A593" s="5"/>
      <c r="B593" s="27">
        <v>1980</v>
      </c>
      <c r="C593" s="108">
        <v>14</v>
      </c>
      <c r="D593" s="109">
        <v>31.9</v>
      </c>
      <c r="E593" s="109">
        <v>117.1</v>
      </c>
      <c r="F593" s="109">
        <v>34</v>
      </c>
      <c r="G593" s="109">
        <v>32.1</v>
      </c>
      <c r="H593" s="109">
        <v>16.9</v>
      </c>
      <c r="I593" s="109">
        <v>2.8</v>
      </c>
      <c r="J593" s="109">
        <v>-0.4</v>
      </c>
      <c r="K593" s="109">
        <v>43.1</v>
      </c>
      <c r="L593" s="96"/>
      <c r="M593" s="96"/>
      <c r="N593" s="96"/>
    </row>
    <row r="594" spans="1:14" ht="12.75" customHeight="1">
      <c r="A594" s="5"/>
      <c r="B594" s="27">
        <v>1981</v>
      </c>
      <c r="C594" s="108">
        <v>16.8</v>
      </c>
      <c r="D594" s="109">
        <v>37.1</v>
      </c>
      <c r="E594" s="109">
        <v>137.9</v>
      </c>
      <c r="F594" s="109">
        <v>41.3</v>
      </c>
      <c r="G594" s="109">
        <v>37.4</v>
      </c>
      <c r="H594" s="109">
        <v>18.3</v>
      </c>
      <c r="I594" s="109">
        <v>4</v>
      </c>
      <c r="J594" s="109">
        <v>-1.4</v>
      </c>
      <c r="K594" s="109">
        <v>48</v>
      </c>
      <c r="L594" s="96"/>
      <c r="M594" s="96"/>
      <c r="N594" s="96"/>
    </row>
    <row r="595" spans="1:14" ht="12.75" customHeight="1">
      <c r="A595" s="5"/>
      <c r="B595" s="27">
        <v>1982</v>
      </c>
      <c r="C595" s="108">
        <v>17.4</v>
      </c>
      <c r="D595" s="109">
        <v>37.4</v>
      </c>
      <c r="E595" s="109">
        <v>153.9</v>
      </c>
      <c r="F595" s="109">
        <v>49.2</v>
      </c>
      <c r="G595" s="109">
        <v>40.7</v>
      </c>
      <c r="H595" s="109">
        <v>22.2</v>
      </c>
      <c r="I595" s="109">
        <v>11.7</v>
      </c>
      <c r="J595" s="109">
        <v>-2.1</v>
      </c>
      <c r="K595" s="109">
        <v>40.4</v>
      </c>
      <c r="L595" s="96"/>
      <c r="M595" s="96"/>
      <c r="N595" s="96"/>
    </row>
    <row r="596" spans="1:14" ht="12.75" customHeight="1">
      <c r="A596" s="5"/>
      <c r="B596" s="27">
        <v>1983</v>
      </c>
      <c r="C596" s="108">
        <v>19</v>
      </c>
      <c r="D596" s="109">
        <v>40.3</v>
      </c>
      <c r="E596" s="109">
        <v>168.5</v>
      </c>
      <c r="F596" s="109">
        <v>55.5</v>
      </c>
      <c r="G596" s="109">
        <v>43.2</v>
      </c>
      <c r="H596" s="109">
        <v>29.7</v>
      </c>
      <c r="I596" s="109">
        <v>18.9</v>
      </c>
      <c r="J596" s="109">
        <v>-1.2</v>
      </c>
      <c r="K596" s="109">
        <v>36.7</v>
      </c>
      <c r="L596" s="96"/>
      <c r="M596" s="96"/>
      <c r="N596" s="96"/>
    </row>
    <row r="597" spans="1:14" ht="12.75" customHeight="1">
      <c r="A597" s="5"/>
      <c r="B597" s="27">
        <v>1984</v>
      </c>
      <c r="C597" s="108">
        <v>20.1</v>
      </c>
      <c r="D597" s="109">
        <v>41.2</v>
      </c>
      <c r="E597" s="109">
        <v>176.1</v>
      </c>
      <c r="F597" s="109">
        <v>61</v>
      </c>
      <c r="G597" s="109">
        <v>44.7</v>
      </c>
      <c r="H597" s="109">
        <v>17</v>
      </c>
      <c r="I597" s="109">
        <v>7.3</v>
      </c>
      <c r="J597" s="109">
        <v>0.8</v>
      </c>
      <c r="K597" s="109">
        <v>39.1</v>
      </c>
      <c r="L597" s="96"/>
      <c r="M597" s="96"/>
      <c r="N597" s="96"/>
    </row>
    <row r="598" spans="1:14" ht="12.75" customHeight="1">
      <c r="A598" s="5"/>
      <c r="B598" s="27">
        <v>1985</v>
      </c>
      <c r="C598" s="108">
        <v>22.7</v>
      </c>
      <c r="D598" s="109">
        <v>43.3</v>
      </c>
      <c r="E598" s="109">
        <v>186.4</v>
      </c>
      <c r="F598" s="109">
        <v>69.6</v>
      </c>
      <c r="G598" s="109">
        <v>45.5</v>
      </c>
      <c r="H598" s="109">
        <v>15.8</v>
      </c>
      <c r="I598" s="109">
        <v>17.7</v>
      </c>
      <c r="J598" s="109">
        <v>-2.2</v>
      </c>
      <c r="K598" s="109">
        <v>49.4</v>
      </c>
      <c r="L598" s="96"/>
      <c r="M598" s="96"/>
      <c r="N598" s="96"/>
    </row>
    <row r="599" spans="1:14" ht="12.75" customHeight="1">
      <c r="A599" s="5"/>
      <c r="B599" s="27">
        <v>1986</v>
      </c>
      <c r="C599" s="108">
        <v>25</v>
      </c>
      <c r="D599" s="109">
        <v>44.9</v>
      </c>
      <c r="E599" s="109">
        <v>196.5</v>
      </c>
      <c r="F599" s="109">
        <v>74.2</v>
      </c>
      <c r="G599" s="109">
        <v>47.5</v>
      </c>
      <c r="H599" s="109">
        <v>16.1</v>
      </c>
      <c r="I599" s="109">
        <v>25.8</v>
      </c>
      <c r="J599" s="109">
        <v>1.5</v>
      </c>
      <c r="K599" s="109">
        <v>30.1</v>
      </c>
      <c r="L599" s="96"/>
      <c r="M599" s="96"/>
      <c r="N599" s="96"/>
    </row>
    <row r="600" spans="1:14" ht="12.75" customHeight="1">
      <c r="A600" s="5"/>
      <c r="B600" s="27">
        <v>1987</v>
      </c>
      <c r="C600" s="108">
        <v>27.4</v>
      </c>
      <c r="D600" s="109">
        <v>45.5</v>
      </c>
      <c r="E600" s="109">
        <v>205.1</v>
      </c>
      <c r="F600" s="109">
        <v>79.9</v>
      </c>
      <c r="G600" s="109">
        <v>50.8</v>
      </c>
      <c r="H600" s="109">
        <v>15.5</v>
      </c>
      <c r="I600" s="109">
        <v>22.4</v>
      </c>
      <c r="J600" s="109">
        <v>3.1</v>
      </c>
      <c r="K600" s="109">
        <v>24.5</v>
      </c>
      <c r="L600" s="96"/>
      <c r="M600" s="96"/>
      <c r="N600" s="96"/>
    </row>
    <row r="601" spans="1:14" ht="12.75" customHeight="1">
      <c r="A601" s="5"/>
      <c r="B601" s="27">
        <v>1988</v>
      </c>
      <c r="C601" s="108">
        <v>30.5</v>
      </c>
      <c r="D601" s="109">
        <v>50</v>
      </c>
      <c r="E601" s="109">
        <v>216.8</v>
      </c>
      <c r="F601" s="109">
        <v>85.7</v>
      </c>
      <c r="G601" s="109">
        <v>54.2</v>
      </c>
      <c r="H601" s="109">
        <v>13.6</v>
      </c>
      <c r="I601" s="109">
        <v>12.2</v>
      </c>
      <c r="J601" s="109">
        <v>10</v>
      </c>
      <c r="K601" s="109">
        <v>32.1</v>
      </c>
      <c r="L601" s="96"/>
      <c r="M601" s="96"/>
      <c r="N601" s="96"/>
    </row>
    <row r="602" spans="1:14" ht="12.75" customHeight="1">
      <c r="A602" s="5"/>
      <c r="B602" s="27">
        <v>1989</v>
      </c>
      <c r="C602" s="108">
        <v>34.6</v>
      </c>
      <c r="D602" s="109">
        <v>54.2</v>
      </c>
      <c r="E602" s="109">
        <v>230.4</v>
      </c>
      <c r="F602" s="109">
        <v>94.3</v>
      </c>
      <c r="G602" s="109">
        <v>57.2</v>
      </c>
      <c r="H602" s="109">
        <v>13.9</v>
      </c>
      <c r="I602" s="109">
        <v>10.6</v>
      </c>
      <c r="J602" s="109">
        <v>22</v>
      </c>
      <c r="K602" s="109">
        <v>32.4</v>
      </c>
      <c r="L602" s="96"/>
      <c r="M602" s="96"/>
      <c r="N602" s="96"/>
    </row>
    <row r="603" spans="1:14" ht="12.75" customHeight="1">
      <c r="A603" s="5"/>
      <c r="B603" s="27">
        <v>1990</v>
      </c>
      <c r="C603" s="108">
        <v>41.1</v>
      </c>
      <c r="D603" s="109">
        <v>58.8</v>
      </c>
      <c r="E603" s="109">
        <v>246.5</v>
      </c>
      <c r="F603" s="109">
        <v>107.4</v>
      </c>
      <c r="G603" s="109">
        <v>59.9</v>
      </c>
      <c r="H603" s="109">
        <v>17.5</v>
      </c>
      <c r="I603" s="109">
        <v>6.5</v>
      </c>
      <c r="J603" s="109">
        <v>57.9</v>
      </c>
      <c r="K603" s="109">
        <v>31.3</v>
      </c>
      <c r="L603" s="96"/>
      <c r="M603" s="96"/>
      <c r="N603" s="96"/>
    </row>
    <row r="604" spans="1:14" ht="12.75" customHeight="1">
      <c r="A604" s="5"/>
      <c r="B604" s="27">
        <v>1991</v>
      </c>
      <c r="C604" s="108">
        <v>52.5</v>
      </c>
      <c r="D604" s="109">
        <v>69.7</v>
      </c>
      <c r="E604" s="109">
        <v>266.8</v>
      </c>
      <c r="F604" s="109">
        <v>114.2</v>
      </c>
      <c r="G604" s="109">
        <v>64.4</v>
      </c>
      <c r="H604" s="109">
        <v>25.1</v>
      </c>
      <c r="I604" s="109">
        <v>10.1</v>
      </c>
      <c r="J604" s="109">
        <v>66.2</v>
      </c>
      <c r="K604" s="109">
        <v>33.3</v>
      </c>
      <c r="L604" s="96"/>
      <c r="M604" s="96"/>
      <c r="N604" s="96"/>
    </row>
    <row r="605" spans="1:14" ht="12.75" customHeight="1">
      <c r="A605" s="5"/>
      <c r="B605" s="27">
        <v>1992</v>
      </c>
      <c r="C605" s="108">
        <v>67.8</v>
      </c>
      <c r="D605" s="109">
        <v>78.7</v>
      </c>
      <c r="E605" s="109">
        <v>285.2</v>
      </c>
      <c r="F605" s="109">
        <v>129.4</v>
      </c>
      <c r="G605" s="109">
        <v>66.6</v>
      </c>
      <c r="H605" s="109">
        <v>36.9</v>
      </c>
      <c r="I605" s="109">
        <v>9.3</v>
      </c>
      <c r="J605" s="109">
        <v>2.6</v>
      </c>
      <c r="K605" s="109">
        <v>39.6</v>
      </c>
      <c r="L605" s="96"/>
      <c r="M605" s="96"/>
      <c r="N605" s="96"/>
    </row>
    <row r="606" spans="1:14" ht="12.75" customHeight="1">
      <c r="A606" s="5"/>
      <c r="B606" s="27">
        <v>1993</v>
      </c>
      <c r="C606" s="108">
        <v>75.8</v>
      </c>
      <c r="D606" s="109">
        <v>86.5</v>
      </c>
      <c r="E606" s="109">
        <v>302</v>
      </c>
      <c r="F606" s="109">
        <v>143.1</v>
      </c>
      <c r="G606" s="109">
        <v>68.7</v>
      </c>
      <c r="H606" s="109">
        <v>35.4</v>
      </c>
      <c r="I606" s="109">
        <v>15.6</v>
      </c>
      <c r="J606" s="109">
        <v>-28</v>
      </c>
      <c r="K606" s="109">
        <v>37.4</v>
      </c>
      <c r="L606" s="96"/>
      <c r="M606" s="96"/>
      <c r="N606" s="96"/>
    </row>
    <row r="607" spans="1:14" ht="12.75" customHeight="1">
      <c r="A607" s="5"/>
      <c r="B607" s="27">
        <v>1994</v>
      </c>
      <c r="C607" s="108">
        <v>82</v>
      </c>
      <c r="D607" s="109">
        <v>95</v>
      </c>
      <c r="E607" s="109">
        <v>316.9</v>
      </c>
      <c r="F607" s="109">
        <v>159.5</v>
      </c>
      <c r="G607" s="109">
        <v>72.1</v>
      </c>
      <c r="H607" s="109">
        <v>26.4</v>
      </c>
      <c r="I607" s="109">
        <v>9.9</v>
      </c>
      <c r="J607" s="109">
        <v>-7.6</v>
      </c>
      <c r="K607" s="109">
        <v>29.4</v>
      </c>
      <c r="L607" s="96"/>
      <c r="M607" s="96"/>
      <c r="N607" s="96"/>
    </row>
    <row r="608" spans="1:14" ht="12.75" customHeight="1">
      <c r="A608" s="5"/>
      <c r="B608" s="27">
        <v>1995</v>
      </c>
      <c r="C608" s="108">
        <v>89.1</v>
      </c>
      <c r="D608" s="109">
        <v>101.5</v>
      </c>
      <c r="E608" s="109">
        <v>333.3</v>
      </c>
      <c r="F608" s="109">
        <v>177.1</v>
      </c>
      <c r="G608" s="109">
        <v>75.2</v>
      </c>
      <c r="H608" s="109">
        <v>21.3</v>
      </c>
      <c r="I608" s="109">
        <v>5.8</v>
      </c>
      <c r="J608" s="109">
        <v>-17.9</v>
      </c>
      <c r="K608" s="109">
        <v>32.3</v>
      </c>
      <c r="L608" s="96"/>
      <c r="M608" s="96"/>
      <c r="N608" s="96"/>
    </row>
    <row r="609" spans="1:14" ht="12.75" customHeight="1">
      <c r="A609" s="5"/>
      <c r="B609" s="27">
        <v>1996</v>
      </c>
      <c r="C609" s="108">
        <v>92</v>
      </c>
      <c r="D609" s="109">
        <v>104.2</v>
      </c>
      <c r="E609" s="109">
        <v>347.1</v>
      </c>
      <c r="F609" s="109">
        <v>191.3</v>
      </c>
      <c r="G609" s="109">
        <v>77.3</v>
      </c>
      <c r="H609" s="109">
        <v>22.4</v>
      </c>
      <c r="I609" s="109">
        <v>5</v>
      </c>
      <c r="J609" s="109">
        <v>-8.4</v>
      </c>
      <c r="K609" s="109">
        <v>26</v>
      </c>
      <c r="L609" s="96"/>
      <c r="M609" s="96"/>
      <c r="N609" s="96"/>
    </row>
    <row r="610" spans="1:14" ht="12.75" customHeight="1">
      <c r="A610" s="5"/>
      <c r="B610" s="27">
        <v>1997</v>
      </c>
      <c r="C610" s="108">
        <v>95.6</v>
      </c>
      <c r="D610" s="109">
        <v>107.2</v>
      </c>
      <c r="E610" s="109">
        <v>362.3</v>
      </c>
      <c r="F610" s="109">
        <v>207.9</v>
      </c>
      <c r="G610" s="109">
        <v>80.6</v>
      </c>
      <c r="H610" s="109">
        <v>20.6</v>
      </c>
      <c r="I610" s="109">
        <v>5.8</v>
      </c>
      <c r="J610" s="109">
        <v>-14.4</v>
      </c>
      <c r="K610" s="109">
        <v>30.8</v>
      </c>
      <c r="L610" s="96"/>
      <c r="M610" s="96"/>
      <c r="N610" s="96"/>
    </row>
    <row r="611" spans="1:14" ht="12.75" customHeight="1">
      <c r="A611" s="5"/>
      <c r="B611" s="27">
        <v>1998</v>
      </c>
      <c r="C611" s="108">
        <v>101.6</v>
      </c>
      <c r="D611" s="109">
        <v>107.8</v>
      </c>
      <c r="E611" s="109">
        <v>376.1</v>
      </c>
      <c r="F611" s="109">
        <v>211</v>
      </c>
      <c r="G611" s="109">
        <v>82.9</v>
      </c>
      <c r="H611" s="109">
        <v>19.7</v>
      </c>
      <c r="I611" s="109">
        <v>8.5</v>
      </c>
      <c r="J611" s="109">
        <v>-4.4</v>
      </c>
      <c r="K611" s="109">
        <v>35.7</v>
      </c>
      <c r="L611" s="96"/>
      <c r="M611" s="96"/>
      <c r="N611" s="96"/>
    </row>
    <row r="612" spans="1:14" ht="12.75" customHeight="1">
      <c r="A612" s="5"/>
      <c r="B612" s="27">
        <v>1999</v>
      </c>
      <c r="C612" s="108">
        <v>108</v>
      </c>
      <c r="D612" s="109">
        <v>112.7</v>
      </c>
      <c r="E612" s="109">
        <v>387</v>
      </c>
      <c r="F612" s="109">
        <v>209.3</v>
      </c>
      <c r="G612" s="109">
        <v>85.3</v>
      </c>
      <c r="H612" s="109">
        <v>21.1</v>
      </c>
      <c r="I612" s="109">
        <v>18</v>
      </c>
      <c r="J612" s="109">
        <v>-5.3</v>
      </c>
      <c r="K612" s="109">
        <v>40.7</v>
      </c>
      <c r="L612" s="96"/>
      <c r="M612" s="96"/>
      <c r="N612" s="96"/>
    </row>
    <row r="613" spans="1:14" ht="12.75" customHeight="1">
      <c r="A613" s="5"/>
      <c r="B613" s="27">
        <v>2000</v>
      </c>
      <c r="C613" s="108">
        <v>115</v>
      </c>
      <c r="D613" s="109">
        <f>235-115</f>
        <v>120</v>
      </c>
      <c r="E613" s="109">
        <v>402</v>
      </c>
      <c r="F613" s="109">
        <v>218</v>
      </c>
      <c r="G613" s="109">
        <v>88</v>
      </c>
      <c r="H613" s="109">
        <v>22</v>
      </c>
      <c r="I613" s="109">
        <v>23</v>
      </c>
      <c r="J613" s="109">
        <v>-2</v>
      </c>
      <c r="K613" s="109">
        <v>34</v>
      </c>
      <c r="L613" s="96"/>
      <c r="M613" s="96"/>
      <c r="N613" s="96"/>
    </row>
    <row r="614" spans="1:14" ht="12.75" customHeight="1">
      <c r="A614" s="5"/>
      <c r="B614" s="27">
        <v>2001</v>
      </c>
      <c r="C614" s="108">
        <v>125</v>
      </c>
      <c r="D614" s="109">
        <f>250-125</f>
        <v>125</v>
      </c>
      <c r="E614" s="109">
        <v>419</v>
      </c>
      <c r="F614" s="109">
        <v>237</v>
      </c>
      <c r="G614" s="109">
        <v>91</v>
      </c>
      <c r="H614" s="109">
        <v>23</v>
      </c>
      <c r="I614" s="109">
        <v>12</v>
      </c>
      <c r="J614" s="109">
        <v>0</v>
      </c>
      <c r="K614" s="109">
        <v>39</v>
      </c>
      <c r="L614" s="96"/>
      <c r="M614" s="96"/>
      <c r="N614" s="96"/>
    </row>
    <row r="615" spans="1:14" ht="12.75" customHeight="1">
      <c r="A615" s="5"/>
      <c r="B615" s="27">
        <v>2002</v>
      </c>
      <c r="C615" s="108">
        <v>135</v>
      </c>
      <c r="D615" s="109">
        <f>265-135</f>
        <v>130</v>
      </c>
      <c r="E615" s="109">
        <v>439</v>
      </c>
      <c r="F615" s="109">
        <v>245</v>
      </c>
      <c r="G615" s="109">
        <v>94</v>
      </c>
      <c r="H615" s="109">
        <v>24</v>
      </c>
      <c r="I615" s="109">
        <v>11</v>
      </c>
      <c r="J615" s="109">
        <v>0</v>
      </c>
      <c r="K615" s="109">
        <v>40</v>
      </c>
      <c r="L615" s="96"/>
      <c r="M615" s="96"/>
      <c r="N615" s="96"/>
    </row>
    <row r="616" spans="1:14" ht="12.75" customHeight="1">
      <c r="A616" s="5"/>
      <c r="B616" s="27">
        <v>2003</v>
      </c>
      <c r="C616" s="108">
        <v>146</v>
      </c>
      <c r="D616" s="109">
        <f>281-146</f>
        <v>135</v>
      </c>
      <c r="E616" s="109">
        <v>460</v>
      </c>
      <c r="F616" s="109">
        <v>265</v>
      </c>
      <c r="G616" s="109">
        <v>98</v>
      </c>
      <c r="H616" s="109">
        <v>26</v>
      </c>
      <c r="I616" s="109">
        <v>10</v>
      </c>
      <c r="J616" s="109">
        <v>1</v>
      </c>
      <c r="K616" s="109">
        <v>41</v>
      </c>
      <c r="L616" s="96"/>
      <c r="M616" s="96"/>
      <c r="N616" s="96"/>
    </row>
    <row r="617" spans="1:14" ht="12.75" customHeight="1">
      <c r="A617" s="5"/>
      <c r="B617" s="27">
        <v>2004</v>
      </c>
      <c r="C617" s="108">
        <v>159</v>
      </c>
      <c r="D617" s="109">
        <f>298-159</f>
        <v>139</v>
      </c>
      <c r="E617" s="109">
        <v>482</v>
      </c>
      <c r="F617" s="109">
        <v>284</v>
      </c>
      <c r="G617" s="109">
        <v>101</v>
      </c>
      <c r="H617" s="109">
        <v>28</v>
      </c>
      <c r="I617" s="109">
        <v>9</v>
      </c>
      <c r="J617" s="109">
        <v>1</v>
      </c>
      <c r="K617" s="109">
        <v>45</v>
      </c>
      <c r="L617" s="96"/>
      <c r="M617" s="96"/>
      <c r="N617" s="96"/>
    </row>
    <row r="618" spans="1:14" ht="12.75" customHeight="1">
      <c r="A618" s="5"/>
      <c r="B618" s="27">
        <v>2005</v>
      </c>
      <c r="C618" s="108">
        <v>173</v>
      </c>
      <c r="D618" s="109">
        <f>321-173</f>
        <v>148</v>
      </c>
      <c r="E618" s="109">
        <v>506</v>
      </c>
      <c r="F618" s="109">
        <v>311</v>
      </c>
      <c r="G618" s="109">
        <v>105</v>
      </c>
      <c r="H618" s="109">
        <v>29</v>
      </c>
      <c r="I618" s="109">
        <v>7</v>
      </c>
      <c r="J618" s="109">
        <v>2</v>
      </c>
      <c r="K618" s="109">
        <v>49</v>
      </c>
      <c r="L618" s="96"/>
      <c r="M618" s="96"/>
      <c r="N618" s="96"/>
    </row>
    <row r="619" spans="1:14" ht="12.75" customHeight="1">
      <c r="A619" s="5"/>
      <c r="B619" s="50">
        <v>2006</v>
      </c>
      <c r="C619" s="108"/>
      <c r="D619" s="156"/>
      <c r="E619" s="156"/>
      <c r="F619" s="156"/>
      <c r="G619" s="156"/>
      <c r="H619" s="156"/>
      <c r="I619" s="156"/>
      <c r="J619" s="156"/>
      <c r="K619" s="156"/>
      <c r="L619" s="96"/>
      <c r="M619" s="96"/>
      <c r="N619" s="96"/>
    </row>
    <row r="620" spans="1:14" ht="12.75" customHeight="1">
      <c r="A620" s="5"/>
      <c r="B620" s="50">
        <v>2007</v>
      </c>
      <c r="C620" s="108"/>
      <c r="D620" s="156"/>
      <c r="E620" s="156"/>
      <c r="F620" s="156"/>
      <c r="G620" s="156"/>
      <c r="H620" s="156"/>
      <c r="I620" s="156"/>
      <c r="J620" s="156"/>
      <c r="K620" s="156"/>
      <c r="L620" s="96"/>
      <c r="M620" s="96"/>
      <c r="N620" s="96"/>
    </row>
    <row r="621" spans="1:14" ht="12.75" customHeight="1">
      <c r="A621" s="5"/>
      <c r="B621" s="50">
        <v>2008</v>
      </c>
      <c r="C621" s="108"/>
      <c r="D621" s="156"/>
      <c r="E621" s="156"/>
      <c r="F621" s="156"/>
      <c r="G621" s="156"/>
      <c r="H621" s="156"/>
      <c r="I621" s="156"/>
      <c r="J621" s="156"/>
      <c r="K621" s="156"/>
      <c r="L621" s="96"/>
      <c r="M621" s="96"/>
      <c r="N621" s="96"/>
    </row>
    <row r="622" spans="1:14" ht="12.75" customHeight="1">
      <c r="A622" s="5"/>
      <c r="B622" s="50">
        <v>2009</v>
      </c>
      <c r="C622" s="108"/>
      <c r="D622" s="156"/>
      <c r="E622" s="156"/>
      <c r="F622" s="156"/>
      <c r="G622" s="156"/>
      <c r="H622" s="156"/>
      <c r="I622" s="156"/>
      <c r="J622" s="156"/>
      <c r="K622" s="156"/>
      <c r="L622" s="96"/>
      <c r="M622" s="96"/>
      <c r="N622" s="96"/>
    </row>
    <row r="623" spans="1:14" ht="13.5" customHeight="1" thickBot="1">
      <c r="A623" s="5"/>
      <c r="B623" s="26">
        <v>2010</v>
      </c>
      <c r="C623" s="110"/>
      <c r="D623" s="111"/>
      <c r="E623" s="111"/>
      <c r="F623" s="111"/>
      <c r="G623" s="111"/>
      <c r="H623" s="111"/>
      <c r="I623" s="111"/>
      <c r="J623" s="111"/>
      <c r="K623" s="111"/>
      <c r="L623" s="96"/>
      <c r="M623" s="96"/>
      <c r="N623" s="96"/>
    </row>
    <row r="624" spans="1:14" ht="12.75" customHeight="1">
      <c r="A624" s="5"/>
      <c r="B624" s="127"/>
      <c r="C624" s="153"/>
      <c r="D624" s="154"/>
      <c r="E624" s="154"/>
      <c r="F624" s="154"/>
      <c r="G624" s="154"/>
      <c r="H624" s="154"/>
      <c r="I624" s="154"/>
      <c r="J624" s="154"/>
      <c r="K624" s="154"/>
      <c r="L624" s="96"/>
      <c r="M624" s="96"/>
      <c r="N624" s="96"/>
    </row>
    <row r="625" spans="1:14" ht="12.75" customHeight="1">
      <c r="A625" s="5"/>
      <c r="B625" s="127"/>
      <c r="C625" s="153"/>
      <c r="D625" s="154"/>
      <c r="E625" s="154"/>
      <c r="F625" s="154"/>
      <c r="G625" s="154"/>
      <c r="H625" s="154"/>
      <c r="I625" s="154"/>
      <c r="J625" s="154"/>
      <c r="K625" s="154"/>
      <c r="L625" s="96"/>
      <c r="M625" s="96"/>
      <c r="N625" s="96"/>
    </row>
    <row r="626" spans="1:14" ht="12.75" customHeight="1">
      <c r="A626" s="5"/>
      <c r="B626" s="127"/>
      <c r="C626" s="153"/>
      <c r="D626" s="154"/>
      <c r="E626" s="154"/>
      <c r="F626" s="154"/>
      <c r="G626" s="154"/>
      <c r="H626" s="154"/>
      <c r="I626" s="154"/>
      <c r="J626" s="154"/>
      <c r="K626" s="154"/>
      <c r="L626" s="96"/>
      <c r="M626" s="96"/>
      <c r="N626" s="96"/>
    </row>
    <row r="627" spans="1:14" ht="12.75" customHeight="1">
      <c r="A627" s="5"/>
      <c r="B627" s="127"/>
      <c r="C627" s="153"/>
      <c r="D627" s="154"/>
      <c r="E627" s="154"/>
      <c r="F627" s="154"/>
      <c r="G627" s="154"/>
      <c r="H627" s="154"/>
      <c r="I627" s="154"/>
      <c r="J627" s="154"/>
      <c r="K627" s="154"/>
      <c r="L627" s="96"/>
      <c r="M627" s="96"/>
      <c r="N627" s="96"/>
    </row>
    <row r="628" spans="1:14" ht="12.75" customHeight="1">
      <c r="A628" s="5"/>
      <c r="B628" s="127"/>
      <c r="C628" s="153"/>
      <c r="D628" s="154"/>
      <c r="E628" s="154"/>
      <c r="F628" s="154"/>
      <c r="G628" s="154"/>
      <c r="H628" s="154"/>
      <c r="I628" s="154"/>
      <c r="J628" s="154"/>
      <c r="K628" s="154"/>
      <c r="L628" s="96"/>
      <c r="M628" s="96"/>
      <c r="N628" s="96"/>
    </row>
    <row r="629" spans="1:14" ht="12.75" customHeight="1">
      <c r="A629" s="5"/>
      <c r="B629" s="127"/>
      <c r="C629" s="153"/>
      <c r="D629" s="154"/>
      <c r="E629" s="154"/>
      <c r="F629" s="154"/>
      <c r="G629" s="154"/>
      <c r="H629" s="154"/>
      <c r="I629" s="154"/>
      <c r="J629" s="154"/>
      <c r="K629" s="154"/>
      <c r="L629" s="96"/>
      <c r="M629" s="96"/>
      <c r="N629" s="96"/>
    </row>
    <row r="630" spans="1:14" ht="12.75" customHeight="1">
      <c r="A630" s="5"/>
      <c r="B630" s="127"/>
      <c r="C630" s="153"/>
      <c r="D630" s="154"/>
      <c r="E630" s="154"/>
      <c r="F630" s="154"/>
      <c r="G630" s="154"/>
      <c r="H630" s="154"/>
      <c r="I630" s="154"/>
      <c r="J630" s="154"/>
      <c r="K630" s="154"/>
      <c r="L630" s="96"/>
      <c r="M630" s="96"/>
      <c r="N630" s="96"/>
    </row>
    <row r="631" spans="1:14" ht="12.75" customHeight="1">
      <c r="A631" s="5"/>
      <c r="B631" s="127"/>
      <c r="C631" s="153"/>
      <c r="D631" s="154"/>
      <c r="E631" s="154"/>
      <c r="F631" s="154"/>
      <c r="G631" s="154"/>
      <c r="H631" s="154"/>
      <c r="I631" s="154"/>
      <c r="J631" s="154"/>
      <c r="K631" s="154"/>
      <c r="L631" s="96"/>
      <c r="M631" s="96"/>
      <c r="N631" s="96"/>
    </row>
    <row r="632" spans="1:14" ht="12.75" customHeight="1">
      <c r="A632" s="5"/>
      <c r="B632" s="127"/>
      <c r="C632" s="153"/>
      <c r="D632" s="154"/>
      <c r="E632" s="154"/>
      <c r="F632" s="154"/>
      <c r="G632" s="154"/>
      <c r="H632" s="154"/>
      <c r="I632" s="154"/>
      <c r="J632" s="154"/>
      <c r="K632" s="154"/>
      <c r="L632" s="96"/>
      <c r="M632" s="96"/>
      <c r="N632" s="96"/>
    </row>
    <row r="633" spans="1:14" ht="16.5" customHeight="1">
      <c r="A633" s="5"/>
      <c r="B633" s="5"/>
      <c r="C633" s="5"/>
      <c r="D633" s="5"/>
      <c r="E633" s="5"/>
      <c r="F633" s="38" t="s">
        <v>64</v>
      </c>
      <c r="G633" s="5"/>
      <c r="H633" s="5"/>
      <c r="I633" s="5"/>
      <c r="J633" s="5"/>
      <c r="L633" s="96"/>
      <c r="M633" s="96"/>
      <c r="N633" s="96"/>
    </row>
    <row r="634" spans="1:14" ht="12.75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L634" s="96"/>
      <c r="M634" s="96"/>
      <c r="N634" s="96"/>
    </row>
    <row r="635" spans="1:14" ht="12.75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L635" s="96"/>
      <c r="M635" s="96"/>
      <c r="N635" s="96"/>
    </row>
    <row r="636" spans="1:14" ht="12.75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L636" s="96"/>
      <c r="M636" s="96"/>
      <c r="N636" s="96"/>
    </row>
    <row r="637" spans="1:14" ht="16.5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L637" s="96"/>
      <c r="M637" s="96"/>
      <c r="N637" s="96"/>
    </row>
    <row r="638" spans="1:14" ht="16.5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L638" s="96"/>
      <c r="M638" s="96"/>
      <c r="N638" s="96"/>
    </row>
    <row r="639" spans="1:14" ht="16.5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L639" s="96"/>
      <c r="M639" s="96"/>
      <c r="N639" s="96"/>
    </row>
    <row r="640" spans="1:14" ht="13.5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L640" s="96"/>
      <c r="M640" s="96"/>
      <c r="N640" s="96"/>
    </row>
    <row r="641" spans="1:14" ht="13.5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L641" s="96"/>
      <c r="M641" s="96"/>
      <c r="N641" s="96"/>
    </row>
    <row r="642" spans="1:14" ht="12.75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L642" s="96"/>
      <c r="M642" s="96"/>
      <c r="N642" s="96"/>
    </row>
    <row r="643" spans="1:14" ht="12.75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L643" s="96"/>
      <c r="M643" s="96"/>
      <c r="N643" s="96"/>
    </row>
    <row r="644" spans="1:14" ht="12.75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L644" s="96"/>
      <c r="M644" s="96"/>
      <c r="N644" s="96"/>
    </row>
    <row r="645" spans="1:14" ht="12.75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L645" s="96"/>
      <c r="M645" s="96"/>
      <c r="N645" s="96"/>
    </row>
    <row r="646" spans="1:14" ht="12.75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L646" s="96"/>
      <c r="M646" s="96"/>
      <c r="N646" s="96"/>
    </row>
    <row r="647" spans="1:14" ht="12.75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L647" s="96"/>
      <c r="M647" s="96"/>
      <c r="N647" s="96"/>
    </row>
    <row r="648" spans="1:14" ht="12.75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L648" s="96"/>
      <c r="N648" s="96"/>
    </row>
    <row r="649" spans="1:14" ht="12.75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L649" s="96"/>
      <c r="N649" s="96"/>
    </row>
    <row r="650" spans="1:14" ht="12.75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L650" s="96"/>
      <c r="N650" s="96"/>
    </row>
    <row r="651" spans="1:14" ht="12.75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L651" s="96"/>
      <c r="N651" s="96"/>
    </row>
    <row r="652" spans="1:12" ht="12.75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L652" s="96"/>
    </row>
    <row r="653" spans="1:12" ht="12.75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L653" s="96"/>
    </row>
    <row r="654" spans="1:12" ht="12.75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L654" s="96"/>
    </row>
    <row r="655" spans="1:12" ht="12.75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L655" s="96"/>
    </row>
    <row r="656" spans="1:12" ht="12.75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L656" s="96"/>
    </row>
    <row r="657" spans="1:12" ht="12.75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L657" s="96"/>
    </row>
    <row r="658" spans="1:12" ht="12.75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L658" s="96"/>
    </row>
    <row r="659" spans="1:12" ht="12.75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L659" s="96"/>
    </row>
    <row r="660" spans="1:12" ht="12.75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L660" s="96"/>
    </row>
    <row r="661" spans="1:12" ht="12.75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L661" s="96"/>
    </row>
    <row r="662" spans="1:12" ht="16.5" customHeight="1" thickBot="1">
      <c r="A662" s="5"/>
      <c r="B662" s="5"/>
      <c r="C662" s="5"/>
      <c r="D662" s="5"/>
      <c r="E662" s="5"/>
      <c r="F662" s="5"/>
      <c r="G662" s="2" t="s">
        <v>9</v>
      </c>
      <c r="H662" s="5"/>
      <c r="I662" s="5"/>
      <c r="J662" s="5"/>
      <c r="L662" s="96"/>
    </row>
    <row r="663" spans="1:12" ht="16.5" customHeight="1" thickBot="1">
      <c r="A663" s="5"/>
      <c r="B663" s="67"/>
      <c r="C663" s="45"/>
      <c r="D663" s="45"/>
      <c r="E663" s="45"/>
      <c r="F663" s="73" t="s">
        <v>69</v>
      </c>
      <c r="G663" s="70"/>
      <c r="H663" s="45"/>
      <c r="I663" s="45"/>
      <c r="J663" s="45"/>
      <c r="K663" s="47"/>
      <c r="L663" s="96"/>
    </row>
    <row r="664" spans="1:12" ht="12.75" customHeight="1">
      <c r="A664" s="5"/>
      <c r="B664" s="68"/>
      <c r="C664" s="25" t="s">
        <v>70</v>
      </c>
      <c r="D664" s="25" t="s">
        <v>71</v>
      </c>
      <c r="E664" s="25" t="s">
        <v>71</v>
      </c>
      <c r="F664" s="25" t="s">
        <v>71</v>
      </c>
      <c r="G664" s="30" t="s">
        <v>71</v>
      </c>
      <c r="H664" s="30" t="s">
        <v>71</v>
      </c>
      <c r="I664" s="30" t="s">
        <v>71</v>
      </c>
      <c r="J664" s="30" t="s">
        <v>71</v>
      </c>
      <c r="K664" s="30" t="s">
        <v>72</v>
      </c>
      <c r="L664" s="96"/>
    </row>
    <row r="665" spans="1:12" ht="12.75" customHeight="1" thickBot="1">
      <c r="A665" s="5"/>
      <c r="B665" s="26" t="s">
        <v>82</v>
      </c>
      <c r="C665" s="26" t="s">
        <v>73</v>
      </c>
      <c r="D665" s="26" t="s">
        <v>74</v>
      </c>
      <c r="E665" s="26" t="s">
        <v>75</v>
      </c>
      <c r="F665" s="26" t="s">
        <v>115</v>
      </c>
      <c r="G665" s="31" t="s">
        <v>76</v>
      </c>
      <c r="H665" s="31" t="s">
        <v>77</v>
      </c>
      <c r="I665" s="31" t="s">
        <v>78</v>
      </c>
      <c r="J665" s="31" t="s">
        <v>89</v>
      </c>
      <c r="K665" s="31" t="s">
        <v>90</v>
      </c>
      <c r="L665" s="96"/>
    </row>
    <row r="666" spans="1:12" ht="16.5" customHeight="1">
      <c r="A666" s="5"/>
      <c r="B666" s="25">
        <v>1962</v>
      </c>
      <c r="C666" s="21">
        <v>568</v>
      </c>
      <c r="D666" s="18">
        <v>58.6</v>
      </c>
      <c r="E666" s="18">
        <v>58.2</v>
      </c>
      <c r="F666" s="18">
        <f aca="true" t="shared" si="26" ref="F666:F697">D666-E666</f>
        <v>0.3999999999999986</v>
      </c>
      <c r="G666" s="18">
        <v>8.4</v>
      </c>
      <c r="H666" s="18">
        <v>1.5</v>
      </c>
      <c r="I666" s="18">
        <v>37</v>
      </c>
      <c r="J666" s="18">
        <v>3.9</v>
      </c>
      <c r="K666" s="18">
        <v>8</v>
      </c>
      <c r="L666" s="96"/>
    </row>
    <row r="667" spans="1:12" ht="18.75" customHeight="1">
      <c r="A667" s="5"/>
      <c r="B667" s="27">
        <v>1963</v>
      </c>
      <c r="C667" s="14">
        <v>599</v>
      </c>
      <c r="D667" s="20">
        <v>63.4</v>
      </c>
      <c r="E667" s="20">
        <v>62.9</v>
      </c>
      <c r="F667" s="20">
        <f t="shared" si="26"/>
        <v>0.5</v>
      </c>
      <c r="G667" s="20">
        <v>9</v>
      </c>
      <c r="H667" s="20">
        <v>1.7</v>
      </c>
      <c r="I667" s="20">
        <v>39.4</v>
      </c>
      <c r="J667" s="20">
        <v>4.2</v>
      </c>
      <c r="K667" s="20">
        <v>9.1</v>
      </c>
      <c r="L667" s="96"/>
    </row>
    <row r="668" spans="1:12" ht="12.75" customHeight="1">
      <c r="A668" s="5"/>
      <c r="B668" s="27">
        <v>1964</v>
      </c>
      <c r="C668" s="14">
        <v>641</v>
      </c>
      <c r="D668" s="20">
        <v>69.8</v>
      </c>
      <c r="E668" s="20">
        <v>68.8</v>
      </c>
      <c r="F668" s="20">
        <f t="shared" si="26"/>
        <v>1</v>
      </c>
      <c r="G668" s="20">
        <v>10.2</v>
      </c>
      <c r="H668" s="20">
        <v>1.8</v>
      </c>
      <c r="I668" s="20">
        <v>42.6</v>
      </c>
      <c r="J668" s="20">
        <v>4.7</v>
      </c>
      <c r="K668" s="20">
        <v>10.4</v>
      </c>
      <c r="L668" s="96"/>
    </row>
    <row r="669" spans="1:12" ht="12.75" customHeight="1">
      <c r="A669" s="5"/>
      <c r="B669" s="27">
        <v>1965</v>
      </c>
      <c r="C669" s="14">
        <v>687</v>
      </c>
      <c r="D669" s="20">
        <v>75.5</v>
      </c>
      <c r="E669" s="20">
        <v>75.5</v>
      </c>
      <c r="F669" s="20">
        <f t="shared" si="26"/>
        <v>0</v>
      </c>
      <c r="G669" s="20">
        <v>11.3</v>
      </c>
      <c r="H669" s="20">
        <v>2</v>
      </c>
      <c r="I669" s="20">
        <v>46.1</v>
      </c>
      <c r="J669" s="20">
        <v>5</v>
      </c>
      <c r="K669" s="20">
        <v>11.1</v>
      </c>
      <c r="L669" s="96"/>
    </row>
    <row r="670" spans="1:12" ht="12.75" customHeight="1">
      <c r="A670" s="5"/>
      <c r="B670" s="27">
        <v>1966</v>
      </c>
      <c r="C670" s="14">
        <v>756</v>
      </c>
      <c r="D670" s="20">
        <v>85.2</v>
      </c>
      <c r="E670" s="20">
        <v>84.7</v>
      </c>
      <c r="F670" s="20">
        <f t="shared" si="26"/>
        <v>0.5</v>
      </c>
      <c r="G670" s="20">
        <v>13.2</v>
      </c>
      <c r="H670" s="20">
        <v>2.2</v>
      </c>
      <c r="I670" s="20">
        <v>49.7</v>
      </c>
      <c r="J670" s="20">
        <v>5.7</v>
      </c>
      <c r="K670" s="20">
        <v>14.4</v>
      </c>
      <c r="L670" s="96"/>
    </row>
    <row r="671" spans="1:12" ht="12.75" customHeight="1">
      <c r="A671" s="5"/>
      <c r="B671" s="27">
        <v>1967</v>
      </c>
      <c r="C671" s="14">
        <v>810</v>
      </c>
      <c r="D671" s="20">
        <v>94.1</v>
      </c>
      <c r="E671" s="20">
        <v>95.2</v>
      </c>
      <c r="F671" s="20">
        <f t="shared" si="26"/>
        <v>-1.1000000000000085</v>
      </c>
      <c r="G671" s="20">
        <v>15</v>
      </c>
      <c r="H671" s="20">
        <v>2.6</v>
      </c>
      <c r="I671" s="20">
        <v>53.9</v>
      </c>
      <c r="J671" s="20">
        <v>6.7</v>
      </c>
      <c r="K671" s="20">
        <v>15.9</v>
      </c>
      <c r="L671" s="96"/>
    </row>
    <row r="672" spans="1:12" ht="12.75" customHeight="1">
      <c r="A672" s="5"/>
      <c r="B672" s="27">
        <v>1968</v>
      </c>
      <c r="C672" s="14">
        <v>870</v>
      </c>
      <c r="D672" s="20">
        <v>107.9</v>
      </c>
      <c r="E672" s="20">
        <v>107.8</v>
      </c>
      <c r="F672" s="20">
        <f t="shared" si="26"/>
        <v>0.10000000000000853</v>
      </c>
      <c r="G672" s="20">
        <v>18</v>
      </c>
      <c r="H672" s="20">
        <v>3.3</v>
      </c>
      <c r="I672" s="20">
        <v>60.8</v>
      </c>
      <c r="J672" s="20">
        <v>7.2</v>
      </c>
      <c r="K672" s="20">
        <v>18.6</v>
      </c>
      <c r="L672" s="96"/>
    </row>
    <row r="673" spans="1:12" ht="12.75" customHeight="1">
      <c r="A673" s="5"/>
      <c r="B673" s="27">
        <v>1969</v>
      </c>
      <c r="C673" s="14">
        <v>948</v>
      </c>
      <c r="D673" s="20">
        <v>120.8</v>
      </c>
      <c r="E673" s="20">
        <v>119.3</v>
      </c>
      <c r="F673" s="20">
        <f t="shared" si="26"/>
        <v>1.5</v>
      </c>
      <c r="G673" s="20">
        <v>21.1</v>
      </c>
      <c r="H673" s="20">
        <v>3.6</v>
      </c>
      <c r="I673" s="20">
        <v>67.4</v>
      </c>
      <c r="J673" s="20">
        <v>8.3</v>
      </c>
      <c r="K673" s="20">
        <v>20.3</v>
      </c>
      <c r="L673" s="96"/>
    </row>
    <row r="674" spans="1:12" ht="12.75" customHeight="1">
      <c r="A674" s="5"/>
      <c r="B674" s="27">
        <v>1970</v>
      </c>
      <c r="C674" s="14">
        <v>1010</v>
      </c>
      <c r="D674" s="20">
        <v>135.8</v>
      </c>
      <c r="E674" s="20">
        <v>134</v>
      </c>
      <c r="F674" s="20">
        <f t="shared" si="26"/>
        <v>1.8000000000000114</v>
      </c>
      <c r="G674" s="20">
        <v>23.6</v>
      </c>
      <c r="H674" s="20">
        <v>3.7</v>
      </c>
      <c r="I674" s="20">
        <v>74.8</v>
      </c>
      <c r="J674" s="20">
        <v>9.2</v>
      </c>
      <c r="K674" s="20">
        <v>24.4</v>
      </c>
      <c r="L674" s="96"/>
    </row>
    <row r="675" spans="1:12" ht="12.75" customHeight="1">
      <c r="A675" s="5"/>
      <c r="B675" s="27">
        <v>1971</v>
      </c>
      <c r="C675" s="14">
        <v>1078</v>
      </c>
      <c r="D675" s="20">
        <v>153.6</v>
      </c>
      <c r="E675" s="20">
        <v>151</v>
      </c>
      <c r="F675" s="20">
        <f t="shared" si="26"/>
        <v>2.5999999999999943</v>
      </c>
      <c r="G675" s="20">
        <v>27</v>
      </c>
      <c r="H675" s="20">
        <v>4.3</v>
      </c>
      <c r="I675" s="20">
        <v>83.1</v>
      </c>
      <c r="J675" s="20">
        <v>10.2</v>
      </c>
      <c r="K675" s="20">
        <v>29</v>
      </c>
      <c r="L675" s="96"/>
    </row>
    <row r="676" spans="1:12" ht="12.75" customHeight="1">
      <c r="A676" s="5"/>
      <c r="B676" s="27">
        <v>1972</v>
      </c>
      <c r="C676" s="14">
        <v>1175</v>
      </c>
      <c r="D676" s="20">
        <v>179.3</v>
      </c>
      <c r="E676" s="20">
        <f>AVERAGE(E675,E677)</f>
        <v>166.95</v>
      </c>
      <c r="F676" s="20">
        <f>D676-E676</f>
        <v>12.350000000000023</v>
      </c>
      <c r="G676" s="20">
        <v>33.8</v>
      </c>
      <c r="H676" s="20">
        <v>5.3</v>
      </c>
      <c r="I676" s="20">
        <v>91.2</v>
      </c>
      <c r="J676" s="20">
        <v>11.5</v>
      </c>
      <c r="K676" s="20">
        <v>37.5</v>
      </c>
      <c r="L676" s="96"/>
    </row>
    <row r="677" spans="1:12" ht="12.75" customHeight="1">
      <c r="A677" s="5"/>
      <c r="B677" s="27">
        <v>1973</v>
      </c>
      <c r="C677" s="14">
        <v>1310</v>
      </c>
      <c r="D677" s="20">
        <v>196.4</v>
      </c>
      <c r="E677" s="20">
        <v>182.9</v>
      </c>
      <c r="F677" s="20">
        <f t="shared" si="26"/>
        <v>13.5</v>
      </c>
      <c r="G677" s="20">
        <v>37.3</v>
      </c>
      <c r="H677" s="20">
        <v>6</v>
      </c>
      <c r="I677" s="20">
        <v>99.6</v>
      </c>
      <c r="J677" s="20">
        <v>13</v>
      </c>
      <c r="K677" s="20">
        <v>40.6</v>
      </c>
      <c r="L677" s="96"/>
    </row>
    <row r="678" spans="1:12" ht="12.75" customHeight="1">
      <c r="A678" s="5"/>
      <c r="B678" s="27">
        <v>1974</v>
      </c>
      <c r="C678" s="14">
        <v>1438</v>
      </c>
      <c r="D678" s="20">
        <v>213.1</v>
      </c>
      <c r="E678" s="20">
        <v>205.9</v>
      </c>
      <c r="F678" s="20">
        <f t="shared" si="26"/>
        <v>7.199999999999989</v>
      </c>
      <c r="G678" s="20">
        <v>40.5</v>
      </c>
      <c r="H678" s="20">
        <v>6.7</v>
      </c>
      <c r="I678" s="20">
        <v>107.4</v>
      </c>
      <c r="J678" s="20">
        <v>14.6</v>
      </c>
      <c r="K678" s="20">
        <v>43.9</v>
      </c>
      <c r="L678" s="96"/>
    </row>
    <row r="679" spans="1:12" ht="12.75" customHeight="1">
      <c r="A679" s="5"/>
      <c r="B679" s="27">
        <v>1975</v>
      </c>
      <c r="C679" s="14">
        <v>1554</v>
      </c>
      <c r="D679" s="20">
        <v>239.6</v>
      </c>
      <c r="E679" s="20">
        <v>235.2</v>
      </c>
      <c r="F679" s="20">
        <f t="shared" si="26"/>
        <v>4.400000000000006</v>
      </c>
      <c r="G679" s="20">
        <v>44.7</v>
      </c>
      <c r="H679" s="20">
        <v>7.3</v>
      </c>
      <c r="I679" s="20">
        <v>116.2</v>
      </c>
      <c r="J679" s="20">
        <v>16.8</v>
      </c>
      <c r="K679" s="20">
        <v>54.6</v>
      </c>
      <c r="L679" s="96"/>
    </row>
    <row r="680" spans="1:12" ht="12.75" customHeight="1">
      <c r="A680" s="5"/>
      <c r="B680" s="27">
        <v>1976</v>
      </c>
      <c r="C680" s="14">
        <v>1733</v>
      </c>
      <c r="D680" s="20">
        <v>270.1</v>
      </c>
      <c r="E680" s="20">
        <v>254.9</v>
      </c>
      <c r="F680" s="20">
        <f t="shared" si="26"/>
        <v>15.200000000000017</v>
      </c>
      <c r="G680" s="20">
        <v>51.5</v>
      </c>
      <c r="H680" s="20">
        <v>9.6</v>
      </c>
      <c r="I680" s="20">
        <v>128.4</v>
      </c>
      <c r="J680" s="20">
        <v>19.5</v>
      </c>
      <c r="K680" s="20">
        <v>61.1</v>
      </c>
      <c r="L680" s="96"/>
    </row>
    <row r="681" spans="1:12" ht="12.75" customHeight="1">
      <c r="A681" s="5"/>
      <c r="B681" s="27">
        <v>1977</v>
      </c>
      <c r="C681" s="14">
        <v>1972</v>
      </c>
      <c r="D681" s="20">
        <v>300.1</v>
      </c>
      <c r="E681" s="20">
        <v>273.2</v>
      </c>
      <c r="F681" s="20">
        <f t="shared" si="26"/>
        <v>26.900000000000034</v>
      </c>
      <c r="G681" s="20">
        <v>58.3</v>
      </c>
      <c r="H681" s="20">
        <v>11.4</v>
      </c>
      <c r="I681" s="20">
        <v>140.7</v>
      </c>
      <c r="J681" s="20">
        <v>22.1</v>
      </c>
      <c r="K681" s="20">
        <v>67.5</v>
      </c>
      <c r="L681" s="96"/>
    </row>
    <row r="682" spans="1:12" ht="12.75" customHeight="1">
      <c r="A682" s="5"/>
      <c r="B682" s="27">
        <v>1978</v>
      </c>
      <c r="C682" s="14">
        <v>2214</v>
      </c>
      <c r="D682" s="20">
        <v>330.3</v>
      </c>
      <c r="E682" s="20">
        <v>301.3</v>
      </c>
      <c r="F682" s="20">
        <f t="shared" si="26"/>
        <v>29</v>
      </c>
      <c r="G682" s="20">
        <v>66.2</v>
      </c>
      <c r="H682" s="20">
        <v>12.1</v>
      </c>
      <c r="I682" s="20">
        <v>150</v>
      </c>
      <c r="J682" s="20">
        <v>24.7</v>
      </c>
      <c r="K682" s="20">
        <v>77.3</v>
      </c>
      <c r="L682" s="96"/>
    </row>
    <row r="683" spans="1:12" ht="12.75" customHeight="1">
      <c r="A683" s="5"/>
      <c r="B683" s="27">
        <v>1979</v>
      </c>
      <c r="C683" s="14">
        <v>2498</v>
      </c>
      <c r="D683" s="20">
        <v>355.3</v>
      </c>
      <c r="E683" s="20">
        <v>327.7</v>
      </c>
      <c r="F683" s="20">
        <f t="shared" si="26"/>
        <v>27.600000000000023</v>
      </c>
      <c r="G683" s="20">
        <v>73.7</v>
      </c>
      <c r="H683" s="20">
        <v>13.6</v>
      </c>
      <c r="I683" s="20">
        <v>160.1</v>
      </c>
      <c r="J683" s="20">
        <v>27.4</v>
      </c>
      <c r="K683" s="20">
        <v>80.5</v>
      </c>
      <c r="L683" s="96"/>
    </row>
    <row r="684" spans="1:12" ht="12.75" customHeight="1">
      <c r="A684" s="5"/>
      <c r="B684" s="27">
        <v>1980</v>
      </c>
      <c r="C684" s="14">
        <v>2719</v>
      </c>
      <c r="D684" s="20">
        <v>390</v>
      </c>
      <c r="E684" s="20">
        <v>363.2</v>
      </c>
      <c r="F684" s="20">
        <f t="shared" si="26"/>
        <v>26.80000000000001</v>
      </c>
      <c r="G684" s="20">
        <v>82.6</v>
      </c>
      <c r="H684" s="20">
        <v>14.5</v>
      </c>
      <c r="I684" s="20">
        <v>174.5</v>
      </c>
      <c r="J684" s="20">
        <v>29.7</v>
      </c>
      <c r="K684" s="20">
        <v>88.7</v>
      </c>
      <c r="L684" s="96"/>
    </row>
    <row r="685" spans="1:12" ht="12.75" customHeight="1">
      <c r="A685" s="5"/>
      <c r="B685" s="27">
        <v>1981</v>
      </c>
      <c r="C685" s="14">
        <v>3048</v>
      </c>
      <c r="D685" s="20">
        <v>425.6</v>
      </c>
      <c r="E685" s="20">
        <v>391.4</v>
      </c>
      <c r="F685" s="20">
        <f t="shared" si="26"/>
        <v>34.200000000000045</v>
      </c>
      <c r="G685" s="20">
        <v>94.5</v>
      </c>
      <c r="H685" s="20">
        <v>15.4</v>
      </c>
      <c r="I685" s="20">
        <v>195.3</v>
      </c>
      <c r="J685" s="20">
        <v>32.5</v>
      </c>
      <c r="K685" s="20">
        <v>87.9</v>
      </c>
      <c r="L685" s="96"/>
    </row>
    <row r="686" spans="1:12" ht="12.75" customHeight="1">
      <c r="A686" s="5"/>
      <c r="B686" s="27">
        <v>1982</v>
      </c>
      <c r="C686" s="14">
        <v>3214</v>
      </c>
      <c r="D686" s="20">
        <v>449.4</v>
      </c>
      <c r="E686" s="20">
        <v>414.3</v>
      </c>
      <c r="F686" s="20">
        <f t="shared" si="26"/>
        <v>35.099999999999966</v>
      </c>
      <c r="G686" s="20">
        <v>104.9</v>
      </c>
      <c r="H686" s="20">
        <v>14</v>
      </c>
      <c r="I686" s="20">
        <v>210.8</v>
      </c>
      <c r="J686" s="20">
        <v>35.8</v>
      </c>
      <c r="K686" s="20">
        <v>83.9</v>
      </c>
      <c r="L686" s="96"/>
    </row>
    <row r="687" spans="1:12" ht="12.75">
      <c r="A687" s="5"/>
      <c r="B687" s="27">
        <v>1983</v>
      </c>
      <c r="C687" s="14">
        <v>3422</v>
      </c>
      <c r="D687" s="20">
        <v>487.7</v>
      </c>
      <c r="E687" s="20">
        <v>440.2</v>
      </c>
      <c r="F687" s="20">
        <f t="shared" si="26"/>
        <v>47.5</v>
      </c>
      <c r="G687" s="20">
        <v>116.1</v>
      </c>
      <c r="H687" s="20">
        <v>15.9</v>
      </c>
      <c r="I687" s="20">
        <v>231</v>
      </c>
      <c r="J687" s="20">
        <v>38.5</v>
      </c>
      <c r="K687" s="20">
        <v>87</v>
      </c>
      <c r="L687" s="96"/>
    </row>
    <row r="688" spans="1:12" ht="12.75">
      <c r="A688" s="5"/>
      <c r="B688" s="27">
        <v>1984</v>
      </c>
      <c r="C688" s="14">
        <v>3820</v>
      </c>
      <c r="D688" s="20">
        <v>540.5</v>
      </c>
      <c r="E688" s="20">
        <v>475.9</v>
      </c>
      <c r="F688" s="20">
        <f t="shared" si="26"/>
        <v>64.60000000000002</v>
      </c>
      <c r="G688" s="20">
        <v>129.8</v>
      </c>
      <c r="H688" s="20">
        <v>18.7</v>
      </c>
      <c r="I688" s="20">
        <v>258.2</v>
      </c>
      <c r="J688" s="20">
        <v>40.2</v>
      </c>
      <c r="K688" s="20">
        <v>94.4</v>
      </c>
      <c r="L688" s="96"/>
    </row>
    <row r="689" spans="1:12" ht="12.75">
      <c r="A689" s="5"/>
      <c r="B689" s="27">
        <v>1985</v>
      </c>
      <c r="C689" s="14">
        <v>4108</v>
      </c>
      <c r="D689" s="20">
        <v>581.8</v>
      </c>
      <c r="E689" s="20">
        <v>516.7</v>
      </c>
      <c r="F689" s="20">
        <f t="shared" si="26"/>
        <v>65.09999999999991</v>
      </c>
      <c r="G689" s="20">
        <v>140.2</v>
      </c>
      <c r="H689" s="20">
        <v>20.2</v>
      </c>
      <c r="I689" s="20">
        <v>278.5</v>
      </c>
      <c r="J689" s="20">
        <v>43.2</v>
      </c>
      <c r="K689" s="20">
        <v>100.3</v>
      </c>
      <c r="L689" s="96"/>
    </row>
    <row r="690" spans="1:12" ht="12.75">
      <c r="A690" s="5"/>
      <c r="B690" s="27">
        <v>1986</v>
      </c>
      <c r="C690" s="14">
        <v>4368</v>
      </c>
      <c r="D690" s="20">
        <v>626.3</v>
      </c>
      <c r="E690" s="20">
        <v>563.5</v>
      </c>
      <c r="F690" s="20">
        <f t="shared" si="26"/>
        <v>62.799999999999955</v>
      </c>
      <c r="G690" s="20">
        <v>151.5</v>
      </c>
      <c r="H690" s="20">
        <v>22.7</v>
      </c>
      <c r="I690" s="20">
        <v>298.5</v>
      </c>
      <c r="J690" s="20">
        <v>47.1</v>
      </c>
      <c r="K690" s="20">
        <v>107.6</v>
      </c>
      <c r="L690" s="96"/>
    </row>
    <row r="691" spans="1:12" ht="12.75">
      <c r="A691" s="5"/>
      <c r="B691" s="27">
        <v>1987</v>
      </c>
      <c r="C691" s="14">
        <v>4609</v>
      </c>
      <c r="D691" s="20">
        <v>655.2</v>
      </c>
      <c r="E691" s="20">
        <v>604.1</v>
      </c>
      <c r="F691" s="20">
        <f t="shared" si="26"/>
        <v>51.10000000000002</v>
      </c>
      <c r="G691" s="20">
        <v>165.8</v>
      </c>
      <c r="H691" s="20">
        <v>23.9</v>
      </c>
      <c r="I691" s="20">
        <v>313.8</v>
      </c>
      <c r="J691" s="20">
        <v>49.3</v>
      </c>
      <c r="K691" s="20">
        <v>102.9</v>
      </c>
      <c r="L691" s="96"/>
    </row>
    <row r="692" spans="1:12" ht="12.75">
      <c r="A692" s="5"/>
      <c r="B692" s="27">
        <v>1988</v>
      </c>
      <c r="C692" s="14">
        <v>4957</v>
      </c>
      <c r="D692" s="20">
        <v>697.6</v>
      </c>
      <c r="E692" s="20">
        <v>651.1</v>
      </c>
      <c r="F692" s="20">
        <f t="shared" si="26"/>
        <v>46.5</v>
      </c>
      <c r="G692" s="20">
        <v>176.5</v>
      </c>
      <c r="H692" s="20">
        <v>26</v>
      </c>
      <c r="I692" s="20">
        <v>331.7</v>
      </c>
      <c r="J692" s="20">
        <v>52.7</v>
      </c>
      <c r="K692" s="20">
        <v>111.2</v>
      </c>
      <c r="L692" s="96"/>
    </row>
    <row r="693" spans="1:18" ht="12.75">
      <c r="A693" s="5"/>
      <c r="B693" s="27">
        <v>1989</v>
      </c>
      <c r="C693" s="14">
        <v>5355</v>
      </c>
      <c r="D693" s="20">
        <v>749.9</v>
      </c>
      <c r="E693" s="20">
        <v>703.5</v>
      </c>
      <c r="F693" s="20">
        <f t="shared" si="26"/>
        <v>46.39999999999998</v>
      </c>
      <c r="G693" s="20">
        <v>194.8</v>
      </c>
      <c r="H693" s="20">
        <v>24.2</v>
      </c>
      <c r="I693" s="20">
        <v>355.6</v>
      </c>
      <c r="J693" s="20">
        <v>56.7</v>
      </c>
      <c r="K693" s="20">
        <v>118.2</v>
      </c>
      <c r="L693" s="96"/>
      <c r="O693" s="96"/>
      <c r="P693" s="96"/>
      <c r="Q693" s="41"/>
      <c r="R693" s="41"/>
    </row>
    <row r="694" spans="1:18" ht="12.75">
      <c r="A694" s="5"/>
      <c r="B694" s="27">
        <v>1990</v>
      </c>
      <c r="C694" s="14">
        <v>5683</v>
      </c>
      <c r="D694" s="20">
        <v>800.1</v>
      </c>
      <c r="E694" s="20">
        <v>764.7</v>
      </c>
      <c r="F694" s="20">
        <f t="shared" si="26"/>
        <v>35.39999999999998</v>
      </c>
      <c r="G694" s="20">
        <v>206.6</v>
      </c>
      <c r="H694" s="20">
        <v>22.5</v>
      </c>
      <c r="I694" s="20">
        <v>378.7</v>
      </c>
      <c r="J694" s="20">
        <v>60.2</v>
      </c>
      <c r="K694" s="20">
        <v>132.4</v>
      </c>
      <c r="L694" s="96"/>
      <c r="O694" s="96"/>
      <c r="P694" s="96"/>
      <c r="Q694" s="41"/>
      <c r="R694" s="41"/>
    </row>
    <row r="695" spans="1:18" ht="12.75">
      <c r="A695" s="5"/>
      <c r="B695" s="27">
        <v>1991</v>
      </c>
      <c r="C695" s="14">
        <v>5861</v>
      </c>
      <c r="D695" s="20">
        <v>836.4279061653923</v>
      </c>
      <c r="E695" s="20">
        <v>789.3048646654482</v>
      </c>
      <c r="F695" s="20">
        <f t="shared" si="26"/>
        <v>47.123041499944065</v>
      </c>
      <c r="G695" s="20">
        <v>203.03936601523907</v>
      </c>
      <c r="H695" s="20">
        <v>23.6</v>
      </c>
      <c r="I695" s="20">
        <v>398.6128430217778</v>
      </c>
      <c r="J695" s="20">
        <v>63.286793441692026</v>
      </c>
      <c r="K695" s="20">
        <v>153.4</v>
      </c>
      <c r="L695" s="96"/>
      <c r="O695" s="96"/>
      <c r="P695" s="96"/>
      <c r="Q695" s="41"/>
      <c r="R695" s="41"/>
    </row>
    <row r="696" spans="1:18" ht="12.75">
      <c r="A696" s="5"/>
      <c r="B696" s="27">
        <v>1992</v>
      </c>
      <c r="C696" s="14">
        <v>6149</v>
      </c>
      <c r="D696" s="20">
        <v>874.4052521087642</v>
      </c>
      <c r="E696" s="20">
        <v>814.7014115137198</v>
      </c>
      <c r="F696" s="20">
        <f t="shared" si="26"/>
        <v>59.703840595044426</v>
      </c>
      <c r="G696" s="20">
        <v>199.54009754051413</v>
      </c>
      <c r="H696" s="20">
        <v>24.4</v>
      </c>
      <c r="I696" s="20">
        <v>419.5727452387232</v>
      </c>
      <c r="J696" s="20">
        <v>66.53186418822911</v>
      </c>
      <c r="K696" s="20">
        <v>172.2</v>
      </c>
      <c r="L696" s="96"/>
      <c r="O696" s="96"/>
      <c r="P696" s="96"/>
      <c r="Q696" s="41"/>
      <c r="R696" s="41"/>
    </row>
    <row r="697" spans="1:18" ht="12.75">
      <c r="A697" s="5"/>
      <c r="B697" s="27">
        <v>1993</v>
      </c>
      <c r="C697" s="14">
        <v>6477</v>
      </c>
      <c r="D697" s="20">
        <v>914.1069293355275</v>
      </c>
      <c r="E697" s="20">
        <v>840.9151135838711</v>
      </c>
      <c r="F697" s="20">
        <f t="shared" si="26"/>
        <v>73.19181575165646</v>
      </c>
      <c r="G697" s="20">
        <v>196.10113697601625</v>
      </c>
      <c r="H697" s="20">
        <v>26.9</v>
      </c>
      <c r="I697" s="20">
        <v>441.63476322698585</v>
      </c>
      <c r="J697" s="20">
        <v>69.94332800948774</v>
      </c>
      <c r="K697" s="20">
        <v>185.8</v>
      </c>
      <c r="L697" s="96"/>
      <c r="O697" s="96"/>
      <c r="P697" s="96"/>
      <c r="Q697" s="41"/>
      <c r="R697" s="41"/>
    </row>
    <row r="698" spans="1:18" ht="12.75" customHeight="1">
      <c r="A698" s="5"/>
      <c r="B698" s="27">
        <v>1994</v>
      </c>
      <c r="C698" s="14">
        <v>6837</v>
      </c>
      <c r="D698" s="20">
        <v>955.6112297405217</v>
      </c>
      <c r="E698" s="20">
        <v>867.9722635313814</v>
      </c>
      <c r="F698" s="20">
        <v>87.63896620914034</v>
      </c>
      <c r="G698" s="20">
        <v>192.72144494907016</v>
      </c>
      <c r="H698" s="20">
        <v>29.9</v>
      </c>
      <c r="I698" s="20">
        <v>464.8568485533629</v>
      </c>
      <c r="J698" s="20">
        <v>73.52971681662729</v>
      </c>
      <c r="K698" s="20">
        <v>199.2</v>
      </c>
      <c r="O698" s="96"/>
      <c r="P698" s="96"/>
      <c r="Q698" s="41"/>
      <c r="R698" s="41"/>
    </row>
    <row r="699" spans="1:18" ht="12.75" customHeight="1">
      <c r="A699" s="5"/>
      <c r="B699" s="27">
        <v>1995</v>
      </c>
      <c r="C699" s="14">
        <v>7187</v>
      </c>
      <c r="D699" s="20">
        <v>999</v>
      </c>
      <c r="E699" s="20">
        <v>895.9</v>
      </c>
      <c r="F699" s="20">
        <v>97.1</v>
      </c>
      <c r="G699" s="20">
        <v>189.4</v>
      </c>
      <c r="H699" s="20">
        <v>31.7</v>
      </c>
      <c r="I699" s="20">
        <v>479.3</v>
      </c>
      <c r="J699" s="20">
        <v>75.3</v>
      </c>
      <c r="K699" s="20">
        <v>212</v>
      </c>
      <c r="O699" s="96"/>
      <c r="P699" s="96"/>
      <c r="Q699" s="41"/>
      <c r="R699" s="41"/>
    </row>
    <row r="700" spans="1:18" ht="12.75" customHeight="1">
      <c r="A700" s="5"/>
      <c r="B700" s="27">
        <v>1996</v>
      </c>
      <c r="C700" s="14">
        <v>7661.6</v>
      </c>
      <c r="D700" s="20">
        <v>1043.4</v>
      </c>
      <c r="E700" s="20">
        <v>938</v>
      </c>
      <c r="F700" s="20">
        <v>105.4</v>
      </c>
      <c r="G700" s="20">
        <v>194.2</v>
      </c>
      <c r="H700" s="20">
        <v>33.1</v>
      </c>
      <c r="I700" s="20">
        <v>506.9</v>
      </c>
      <c r="J700" s="20">
        <v>81.4</v>
      </c>
      <c r="K700" s="20">
        <v>218.9</v>
      </c>
      <c r="O700" s="96"/>
      <c r="P700" s="96"/>
      <c r="Q700" s="41"/>
      <c r="R700" s="41"/>
    </row>
    <row r="701" spans="1:18" ht="12.75" customHeight="1">
      <c r="A701" s="5"/>
      <c r="B701" s="27">
        <v>1997</v>
      </c>
      <c r="C701" s="14">
        <v>8110.9</v>
      </c>
      <c r="D701" s="20">
        <v>1193.34027277131</v>
      </c>
      <c r="E701" s="20">
        <v>1086.39378543528</v>
      </c>
      <c r="F701" s="20">
        <v>106.94648733603003</v>
      </c>
      <c r="G701" s="20">
        <v>259.133703773287</v>
      </c>
      <c r="H701" s="20">
        <v>34.2</v>
      </c>
      <c r="I701" s="20">
        <v>573.8763625903841</v>
      </c>
      <c r="J701" s="20">
        <v>90.74789360886967</v>
      </c>
      <c r="K701" s="20">
        <v>225</v>
      </c>
      <c r="O701" s="96"/>
      <c r="P701" s="96"/>
      <c r="Q701" s="41"/>
      <c r="R701" s="41"/>
    </row>
    <row r="702" spans="1:20" ht="12.75" customHeight="1">
      <c r="A702" s="5"/>
      <c r="B702" s="27">
        <v>1998</v>
      </c>
      <c r="C702" s="14">
        <v>8511</v>
      </c>
      <c r="D702" s="20">
        <v>1264.10327781097</v>
      </c>
      <c r="E702" s="20">
        <v>1153.09733016139</v>
      </c>
      <c r="F702" s="20">
        <v>111.0059476495801</v>
      </c>
      <c r="G702" s="20">
        <v>284.490905695283</v>
      </c>
      <c r="H702" s="20">
        <v>34.6</v>
      </c>
      <c r="I702" s="20">
        <v>590.246816465142</v>
      </c>
      <c r="J702" s="20">
        <v>94.8320619251541</v>
      </c>
      <c r="K702" s="20">
        <v>230.5</v>
      </c>
      <c r="O702" s="96"/>
      <c r="P702" s="96"/>
      <c r="Q702" s="96"/>
      <c r="R702" s="136" t="s">
        <v>4</v>
      </c>
      <c r="S702" s="137" t="s">
        <v>5</v>
      </c>
      <c r="T702" s="5"/>
    </row>
    <row r="703" spans="1:20" ht="12.75" customHeight="1">
      <c r="A703" s="5"/>
      <c r="B703" s="27">
        <v>1999</v>
      </c>
      <c r="C703" s="14">
        <v>9100</v>
      </c>
      <c r="D703" s="20">
        <v>1331.1325282488792</v>
      </c>
      <c r="E703" s="20">
        <v>1214.2514919176717</v>
      </c>
      <c r="F703" s="20">
        <v>116.8810363312075</v>
      </c>
      <c r="G703" s="20">
        <v>312.392719010062</v>
      </c>
      <c r="H703" s="20">
        <v>34.8</v>
      </c>
      <c r="I703" s="20">
        <v>594.451185434056</v>
      </c>
      <c r="J703" s="20">
        <v>97.2811957589195</v>
      </c>
      <c r="K703" s="20">
        <v>245.6</v>
      </c>
      <c r="O703" s="96"/>
      <c r="P703" s="96"/>
      <c r="Q703" s="127">
        <v>1962</v>
      </c>
      <c r="R703" s="131">
        <f aca="true" t="shared" si="27" ref="R703:R709">G822</f>
        <v>0.2783450704225352</v>
      </c>
      <c r="S703" s="131">
        <f aca="true" t="shared" si="28" ref="S703:S709">K822</f>
        <v>0.2647728873239437</v>
      </c>
      <c r="T703" s="5"/>
    </row>
    <row r="704" spans="1:20" ht="12.75" customHeight="1">
      <c r="A704" s="5"/>
      <c r="B704" s="27">
        <v>2000</v>
      </c>
      <c r="C704" s="14">
        <v>9817</v>
      </c>
      <c r="D704" s="133">
        <v>1319.5</v>
      </c>
      <c r="E704" s="132">
        <v>1269.5</v>
      </c>
      <c r="F704" s="125">
        <f>D704-E704</f>
        <v>50</v>
      </c>
      <c r="G704" s="132">
        <v>236.6</v>
      </c>
      <c r="H704" s="20">
        <v>35.5</v>
      </c>
      <c r="I704" s="125">
        <v>621.1</v>
      </c>
      <c r="J704" s="125">
        <v>92.2</v>
      </c>
      <c r="K704" s="125">
        <v>315.4</v>
      </c>
      <c r="O704" s="96"/>
      <c r="P704" s="96"/>
      <c r="Q704" s="127">
        <v>1963</v>
      </c>
      <c r="R704" s="131">
        <f t="shared" si="27"/>
        <v>0.2838063439065108</v>
      </c>
      <c r="S704" s="131">
        <f t="shared" si="28"/>
        <v>0.26815191986644404</v>
      </c>
      <c r="T704" s="5"/>
    </row>
    <row r="705" spans="1:33" ht="12.75" customHeight="1">
      <c r="A705" s="5"/>
      <c r="B705" s="27">
        <v>2001</v>
      </c>
      <c r="C705" s="14">
        <v>10100.8</v>
      </c>
      <c r="D705" s="133">
        <v>1382.7</v>
      </c>
      <c r="E705" s="132">
        <v>1365.4</v>
      </c>
      <c r="F705" s="125">
        <f>D705-E705</f>
        <v>17.299999999999955</v>
      </c>
      <c r="G705" s="132">
        <v>243.7</v>
      </c>
      <c r="H705" s="20">
        <v>30.2</v>
      </c>
      <c r="I705" s="125">
        <v>643.8</v>
      </c>
      <c r="J705" s="125">
        <v>95.6</v>
      </c>
      <c r="K705" s="125">
        <v>350.8</v>
      </c>
      <c r="O705" s="96"/>
      <c r="P705" s="96"/>
      <c r="Q705" s="127">
        <v>1964</v>
      </c>
      <c r="R705" s="131">
        <f t="shared" si="27"/>
        <v>0.28471138845553823</v>
      </c>
      <c r="S705" s="131">
        <f t="shared" si="28"/>
        <v>0.2739797191887675</v>
      </c>
      <c r="T705" s="96"/>
      <c r="U705" s="41"/>
      <c r="V705" s="41"/>
      <c r="W705" s="41"/>
      <c r="X705" s="41"/>
      <c r="Y705" s="41"/>
      <c r="Z705" s="41"/>
      <c r="AD705" s="96"/>
      <c r="AE705" s="96"/>
      <c r="AF705" s="96"/>
      <c r="AG705" s="96"/>
    </row>
    <row r="706" spans="1:33" ht="12.75" customHeight="1">
      <c r="A706" s="5"/>
      <c r="B706" s="27">
        <v>2002</v>
      </c>
      <c r="C706" s="14">
        <v>10480.8</v>
      </c>
      <c r="D706" s="133">
        <v>1424.7</v>
      </c>
      <c r="E706" s="132">
        <v>1427.9</v>
      </c>
      <c r="F706" s="125">
        <f>D706-E706</f>
        <v>-3.2000000000000455</v>
      </c>
      <c r="G706" s="132">
        <v>221.9</v>
      </c>
      <c r="H706" s="20">
        <v>31.1</v>
      </c>
      <c r="I706" s="125">
        <v>672.5</v>
      </c>
      <c r="J706" s="125">
        <v>95.5</v>
      </c>
      <c r="K706" s="125">
        <v>384.2</v>
      </c>
      <c r="O706" s="96"/>
      <c r="P706" s="96"/>
      <c r="Q706" s="127">
        <v>1965</v>
      </c>
      <c r="R706" s="131">
        <f t="shared" si="27"/>
        <v>0.27991266375545854</v>
      </c>
      <c r="S706" s="131">
        <f t="shared" si="28"/>
        <v>0.2719301310043668</v>
      </c>
      <c r="T706" s="96"/>
      <c r="U706" s="41"/>
      <c r="V706" s="41"/>
      <c r="W706" s="41"/>
      <c r="X706" s="41"/>
      <c r="Y706" s="41"/>
      <c r="Z706" s="41"/>
      <c r="AD706" s="96"/>
      <c r="AE706" s="96"/>
      <c r="AF706" s="96"/>
      <c r="AG706" s="96"/>
    </row>
    <row r="707" spans="1:33" ht="12.75" customHeight="1">
      <c r="A707" s="5"/>
      <c r="B707" s="27">
        <v>2003</v>
      </c>
      <c r="C707" s="14">
        <v>10987.9</v>
      </c>
      <c r="D707" s="125"/>
      <c r="E707" s="125"/>
      <c r="F707" s="125"/>
      <c r="G707" s="125"/>
      <c r="H707" s="20"/>
      <c r="I707" s="125"/>
      <c r="J707" s="125"/>
      <c r="K707" s="125"/>
      <c r="O707" s="96"/>
      <c r="P707" s="96"/>
      <c r="Q707" s="127">
        <v>1966</v>
      </c>
      <c r="R707" s="131">
        <f t="shared" si="27"/>
        <v>0.2858465608465609</v>
      </c>
      <c r="S707" s="131">
        <f t="shared" si="28"/>
        <v>0.26882010582010585</v>
      </c>
      <c r="T707" s="96"/>
      <c r="U707" s="41"/>
      <c r="V707" s="41"/>
      <c r="W707" s="41"/>
      <c r="X707" s="41"/>
      <c r="Y707" s="41"/>
      <c r="Z707" s="41"/>
      <c r="AD707" s="96"/>
      <c r="AE707" s="96"/>
      <c r="AF707" s="96"/>
      <c r="AG707" s="96"/>
    </row>
    <row r="708" spans="1:33" ht="12.75">
      <c r="A708" s="5"/>
      <c r="B708" s="27">
        <v>2004</v>
      </c>
      <c r="C708" s="60">
        <v>11685.9</v>
      </c>
      <c r="D708" s="20"/>
      <c r="E708" s="20"/>
      <c r="F708" s="20"/>
      <c r="G708" s="20"/>
      <c r="H708" s="20"/>
      <c r="I708" s="20"/>
      <c r="J708" s="20"/>
      <c r="K708" s="20"/>
      <c r="O708" s="96"/>
      <c r="P708" s="96"/>
      <c r="Q708" s="127">
        <v>1967</v>
      </c>
      <c r="R708" s="131">
        <f t="shared" si="27"/>
        <v>0.29987654320987656</v>
      </c>
      <c r="S708" s="131">
        <f t="shared" si="28"/>
        <v>0.26349135802469137</v>
      </c>
      <c r="T708" s="96"/>
      <c r="U708" s="41"/>
      <c r="V708" s="41"/>
      <c r="W708" s="41"/>
      <c r="X708" s="41"/>
      <c r="Y708" s="41"/>
      <c r="Z708" s="41"/>
      <c r="AD708" s="96"/>
      <c r="AE708" s="96"/>
      <c r="AF708" s="96"/>
      <c r="AG708" s="96"/>
    </row>
    <row r="709" spans="1:33" ht="12.75">
      <c r="A709" s="5"/>
      <c r="B709" s="27">
        <v>2005</v>
      </c>
      <c r="C709" s="60">
        <v>12433.9</v>
      </c>
      <c r="D709" s="20"/>
      <c r="E709" s="20"/>
      <c r="F709" s="20"/>
      <c r="G709" s="20"/>
      <c r="H709" s="20"/>
      <c r="I709" s="20"/>
      <c r="J709" s="20"/>
      <c r="K709" s="20"/>
      <c r="O709" s="96"/>
      <c r="P709" s="96"/>
      <c r="Q709" s="127">
        <v>1968</v>
      </c>
      <c r="R709" s="131">
        <f t="shared" si="27"/>
        <v>0.2998850574712643</v>
      </c>
      <c r="S709" s="131">
        <f t="shared" si="28"/>
        <v>0.2785425287356322</v>
      </c>
      <c r="T709" s="96"/>
      <c r="U709" s="41"/>
      <c r="V709" s="41"/>
      <c r="W709" s="41"/>
      <c r="X709" s="41"/>
      <c r="Y709" s="41"/>
      <c r="Z709" s="41"/>
      <c r="AD709" s="96"/>
      <c r="AE709" s="96"/>
      <c r="AF709" s="96"/>
      <c r="AG709" s="96"/>
    </row>
    <row r="710" spans="1:33" ht="12.75">
      <c r="A710" s="5"/>
      <c r="B710" s="50">
        <v>2006</v>
      </c>
      <c r="C710" s="60">
        <v>13194.7</v>
      </c>
      <c r="D710" s="20"/>
      <c r="E710" s="20"/>
      <c r="F710" s="20"/>
      <c r="G710" s="20"/>
      <c r="H710" s="20"/>
      <c r="I710" s="20"/>
      <c r="J710" s="20"/>
      <c r="K710" s="20"/>
      <c r="O710" s="96"/>
      <c r="P710" s="96"/>
      <c r="Q710" s="127"/>
      <c r="R710" s="131"/>
      <c r="S710" s="131"/>
      <c r="T710" s="96"/>
      <c r="U710" s="41"/>
      <c r="V710" s="41"/>
      <c r="W710" s="41"/>
      <c r="X710" s="41"/>
      <c r="Y710" s="41"/>
      <c r="Z710" s="41"/>
      <c r="AD710" s="96"/>
      <c r="AE710" s="96"/>
      <c r="AF710" s="96"/>
      <c r="AG710" s="96"/>
    </row>
    <row r="711" spans="1:33" ht="12.75">
      <c r="A711" s="5"/>
      <c r="B711" s="50">
        <v>2007</v>
      </c>
      <c r="C711" s="60">
        <v>14311.5</v>
      </c>
      <c r="D711" s="20"/>
      <c r="E711" s="20"/>
      <c r="F711" s="20"/>
      <c r="G711" s="20"/>
      <c r="H711" s="20"/>
      <c r="I711" s="20"/>
      <c r="J711" s="20"/>
      <c r="K711" s="20"/>
      <c r="O711" s="96"/>
      <c r="P711" s="96"/>
      <c r="Q711" s="127"/>
      <c r="R711" s="131"/>
      <c r="S711" s="131"/>
      <c r="T711" s="96"/>
      <c r="U711" s="41"/>
      <c r="V711" s="41"/>
      <c r="W711" s="41"/>
      <c r="X711" s="41"/>
      <c r="Y711" s="41"/>
      <c r="Z711" s="41"/>
      <c r="AD711" s="96"/>
      <c r="AE711" s="96"/>
      <c r="AF711" s="96"/>
      <c r="AG711" s="96"/>
    </row>
    <row r="712" spans="1:33" ht="12.75">
      <c r="A712" s="5"/>
      <c r="B712" s="50">
        <v>2008</v>
      </c>
      <c r="C712" s="27"/>
      <c r="D712" s="20"/>
      <c r="E712" s="20"/>
      <c r="F712" s="20"/>
      <c r="G712" s="20"/>
      <c r="H712" s="20"/>
      <c r="I712" s="20"/>
      <c r="J712" s="20"/>
      <c r="K712" s="20"/>
      <c r="O712" s="96"/>
      <c r="P712" s="96"/>
      <c r="Q712" s="127"/>
      <c r="R712" s="131"/>
      <c r="S712" s="131"/>
      <c r="T712" s="96"/>
      <c r="U712" s="41"/>
      <c r="V712" s="41"/>
      <c r="W712" s="41"/>
      <c r="X712" s="41"/>
      <c r="Y712" s="41"/>
      <c r="Z712" s="41"/>
      <c r="AD712" s="96"/>
      <c r="AE712" s="96"/>
      <c r="AF712" s="96"/>
      <c r="AG712" s="96"/>
    </row>
    <row r="713" spans="1:33" ht="12.75">
      <c r="A713" s="5"/>
      <c r="B713" s="50">
        <v>2009</v>
      </c>
      <c r="C713" s="27"/>
      <c r="D713" s="20"/>
      <c r="E713" s="20"/>
      <c r="F713" s="20"/>
      <c r="G713" s="20"/>
      <c r="H713" s="20"/>
      <c r="I713" s="20"/>
      <c r="J713" s="20"/>
      <c r="K713" s="20"/>
      <c r="O713" s="96"/>
      <c r="P713" s="96"/>
      <c r="Q713" s="127"/>
      <c r="R713" s="131"/>
      <c r="S713" s="131"/>
      <c r="T713" s="96"/>
      <c r="U713" s="41"/>
      <c r="V713" s="41"/>
      <c r="W713" s="41"/>
      <c r="X713" s="41"/>
      <c r="Y713" s="41"/>
      <c r="Z713" s="41"/>
      <c r="AD713" s="96"/>
      <c r="AE713" s="96"/>
      <c r="AF713" s="96"/>
      <c r="AG713" s="96"/>
    </row>
    <row r="714" spans="1:33" ht="13.5" thickBot="1">
      <c r="A714" s="5"/>
      <c r="B714" s="26">
        <v>2010</v>
      </c>
      <c r="C714" s="26"/>
      <c r="D714" s="19"/>
      <c r="E714" s="19"/>
      <c r="F714" s="19"/>
      <c r="G714" s="19"/>
      <c r="H714" s="19"/>
      <c r="I714" s="19"/>
      <c r="J714" s="19"/>
      <c r="K714" s="19"/>
      <c r="O714" s="96"/>
      <c r="P714" s="96"/>
      <c r="Q714" s="127">
        <v>1969</v>
      </c>
      <c r="R714" s="131">
        <f aca="true" t="shared" si="29" ref="R714:R744">G829</f>
        <v>0.3244725738396625</v>
      </c>
      <c r="S714" s="131">
        <f aca="true" t="shared" si="30" ref="S714:S744">K829</f>
        <v>0.2919451476793249</v>
      </c>
      <c r="T714" s="96"/>
      <c r="U714" s="41"/>
      <c r="V714" s="41"/>
      <c r="W714" s="41"/>
      <c r="X714" s="41"/>
      <c r="Y714" s="41"/>
      <c r="Z714" s="41"/>
      <c r="AD714" s="96"/>
      <c r="AE714" s="96"/>
      <c r="AF714" s="96"/>
      <c r="AG714" s="96"/>
    </row>
    <row r="715" spans="1:33" ht="12.75">
      <c r="A715" s="5"/>
      <c r="B715" s="127"/>
      <c r="C715" s="127"/>
      <c r="D715" s="134"/>
      <c r="E715" s="134"/>
      <c r="F715" s="134"/>
      <c r="G715" s="134"/>
      <c r="H715" s="134"/>
      <c r="I715" s="134"/>
      <c r="J715" s="134"/>
      <c r="K715" s="134"/>
      <c r="O715" s="96"/>
      <c r="P715" s="96"/>
      <c r="Q715" s="127">
        <v>1970</v>
      </c>
      <c r="R715" s="131">
        <f t="shared" si="29"/>
        <v>0.32524752475247526</v>
      </c>
      <c r="S715" s="131">
        <f t="shared" si="30"/>
        <v>0.30904356435643565</v>
      </c>
      <c r="T715" s="96"/>
      <c r="U715" s="41"/>
      <c r="V715" s="41"/>
      <c r="W715" s="41"/>
      <c r="X715" s="41"/>
      <c r="Y715" s="41"/>
      <c r="Z715" s="41"/>
      <c r="AD715" s="96"/>
      <c r="AE715" s="96"/>
      <c r="AF715" s="96"/>
      <c r="AG715" s="96"/>
    </row>
    <row r="716" spans="1:33" ht="16.5" customHeight="1">
      <c r="A716" s="5"/>
      <c r="B716" s="5"/>
      <c r="C716" s="5"/>
      <c r="D716" s="5"/>
      <c r="E716" s="5"/>
      <c r="F716" s="5"/>
      <c r="G716" s="66" t="s">
        <v>86</v>
      </c>
      <c r="H716" s="5"/>
      <c r="I716" s="5"/>
      <c r="J716" s="5"/>
      <c r="O716" s="96"/>
      <c r="P716" s="96"/>
      <c r="Q716" s="127">
        <v>1971</v>
      </c>
      <c r="R716" s="131">
        <f t="shared" si="29"/>
        <v>0.3160482374768089</v>
      </c>
      <c r="S716" s="131">
        <f t="shared" si="30"/>
        <v>0.31042671614100187</v>
      </c>
      <c r="T716" s="96"/>
      <c r="U716" s="41"/>
      <c r="V716" s="41"/>
      <c r="W716" s="41"/>
      <c r="X716" s="41"/>
      <c r="Y716" s="41"/>
      <c r="Z716" s="41"/>
      <c r="AD716" s="96"/>
      <c r="AE716" s="96"/>
      <c r="AF716" s="96"/>
      <c r="AG716" s="96"/>
    </row>
    <row r="717" spans="1:33" ht="12.75">
      <c r="A717" s="5"/>
      <c r="B717" s="5"/>
      <c r="C717" s="5"/>
      <c r="D717" s="5"/>
      <c r="E717" s="5"/>
      <c r="F717" s="5"/>
      <c r="G717" s="5"/>
      <c r="H717" s="5"/>
      <c r="I717" s="5"/>
      <c r="J717" s="5"/>
      <c r="O717" s="96"/>
      <c r="P717" s="96"/>
      <c r="Q717" s="127">
        <v>1972</v>
      </c>
      <c r="R717" s="131">
        <f t="shared" si="29"/>
        <v>0.3290212765957447</v>
      </c>
      <c r="S717" s="131">
        <f t="shared" si="30"/>
        <v>0.30859489361702125</v>
      </c>
      <c r="T717" s="96"/>
      <c r="U717" s="41"/>
      <c r="V717" s="41"/>
      <c r="W717" s="41"/>
      <c r="X717" s="41"/>
      <c r="Y717" s="41"/>
      <c r="Z717" s="41"/>
      <c r="AD717" s="96"/>
      <c r="AE717" s="96"/>
      <c r="AF717" s="96"/>
      <c r="AG717" s="96"/>
    </row>
    <row r="718" spans="1:33" ht="12.75">
      <c r="A718" s="5"/>
      <c r="B718" s="5"/>
      <c r="C718" s="5"/>
      <c r="D718" s="5"/>
      <c r="E718" s="5"/>
      <c r="F718" s="5"/>
      <c r="G718" s="5"/>
      <c r="H718" s="5"/>
      <c r="I718" s="5"/>
      <c r="J718" s="5"/>
      <c r="O718" s="96"/>
      <c r="P718" s="96"/>
      <c r="Q718" s="127">
        <v>1973</v>
      </c>
      <c r="R718" s="131">
        <f t="shared" si="29"/>
        <v>0.3261068702290077</v>
      </c>
      <c r="S718" s="131">
        <f t="shared" si="30"/>
        <v>0.3000549618320611</v>
      </c>
      <c r="T718" s="96"/>
      <c r="U718" s="41"/>
      <c r="V718" s="41"/>
      <c r="W718" s="41"/>
      <c r="X718" s="41"/>
      <c r="Y718" s="41"/>
      <c r="Z718" s="41"/>
      <c r="AD718" s="96"/>
      <c r="AE718" s="96"/>
      <c r="AF718" s="96"/>
      <c r="AG718" s="96"/>
    </row>
    <row r="719" spans="1:33" ht="12.75">
      <c r="A719" s="5"/>
      <c r="B719" s="5"/>
      <c r="C719" s="5"/>
      <c r="D719" s="5"/>
      <c r="E719" s="5"/>
      <c r="F719" s="5"/>
      <c r="G719" s="5"/>
      <c r="H719" s="5"/>
      <c r="I719" s="5"/>
      <c r="J719" s="5"/>
      <c r="O719" s="96"/>
      <c r="P719" s="96"/>
      <c r="Q719" s="127">
        <v>1974</v>
      </c>
      <c r="R719" s="131">
        <f t="shared" si="29"/>
        <v>0.3312239221140473</v>
      </c>
      <c r="S719" s="131">
        <f t="shared" si="30"/>
        <v>0.3036029207232267</v>
      </c>
      <c r="T719" s="96"/>
      <c r="U719" s="41"/>
      <c r="V719" s="41"/>
      <c r="W719" s="41"/>
      <c r="X719" s="41"/>
      <c r="Y719" s="41"/>
      <c r="Z719" s="41"/>
      <c r="AD719" s="96"/>
      <c r="AE719" s="96"/>
      <c r="AF719" s="96"/>
      <c r="AG719" s="96"/>
    </row>
    <row r="720" spans="1:33" ht="12.75">
      <c r="A720" s="5"/>
      <c r="B720" s="5"/>
      <c r="C720" s="5"/>
      <c r="D720" s="5"/>
      <c r="E720" s="5"/>
      <c r="F720" s="5"/>
      <c r="G720" s="5"/>
      <c r="H720" s="5"/>
      <c r="I720" s="5"/>
      <c r="J720" s="5"/>
      <c r="O720" s="96"/>
      <c r="P720" s="96"/>
      <c r="Q720" s="127">
        <v>1975</v>
      </c>
      <c r="R720" s="131">
        <f t="shared" si="29"/>
        <v>0.3337837837837838</v>
      </c>
      <c r="S720" s="131">
        <f t="shared" si="30"/>
        <v>0.309463963963964</v>
      </c>
      <c r="T720" s="96"/>
      <c r="U720" s="41"/>
      <c r="V720" s="41"/>
      <c r="W720" s="41"/>
      <c r="X720" s="41"/>
      <c r="Y720" s="41"/>
      <c r="Z720" s="41"/>
      <c r="AD720" s="96"/>
      <c r="AE720" s="96"/>
      <c r="AF720" s="96"/>
      <c r="AG720" s="96"/>
    </row>
    <row r="721" spans="1:33" ht="12.75">
      <c r="A721" s="5"/>
      <c r="B721" s="5"/>
      <c r="C721" s="5"/>
      <c r="D721" s="5"/>
      <c r="E721" s="5"/>
      <c r="F721" s="5"/>
      <c r="G721" s="5"/>
      <c r="H721" s="5"/>
      <c r="I721" s="5"/>
      <c r="J721" s="5"/>
      <c r="O721" s="96"/>
      <c r="P721" s="96"/>
      <c r="Q721" s="127">
        <v>1976</v>
      </c>
      <c r="R721" s="131">
        <f t="shared" si="29"/>
        <v>0.3278707443739181</v>
      </c>
      <c r="S721" s="131">
        <f t="shared" si="30"/>
        <v>0.30251529140219274</v>
      </c>
      <c r="T721" s="96"/>
      <c r="U721" s="41"/>
      <c r="V721" s="41"/>
      <c r="W721" s="41"/>
      <c r="X721" s="41"/>
      <c r="Y721" s="41"/>
      <c r="Z721" s="41"/>
      <c r="AD721" s="96"/>
      <c r="AE721" s="96"/>
      <c r="AF721" s="96"/>
      <c r="AG721" s="96"/>
    </row>
    <row r="722" spans="1:33" ht="12.75">
      <c r="A722" s="5"/>
      <c r="B722" s="5"/>
      <c r="C722" s="5"/>
      <c r="D722" s="5"/>
      <c r="E722" s="5"/>
      <c r="F722" s="5"/>
      <c r="G722" s="5"/>
      <c r="H722" s="5"/>
      <c r="I722" s="5"/>
      <c r="J722" s="5"/>
      <c r="O722" s="96"/>
      <c r="P722" s="96"/>
      <c r="Q722" s="127">
        <v>1977</v>
      </c>
      <c r="R722" s="131">
        <f t="shared" si="29"/>
        <v>0.3324543610547667</v>
      </c>
      <c r="S722" s="131">
        <f t="shared" si="30"/>
        <v>0.3070649087221095</v>
      </c>
      <c r="T722" s="96"/>
      <c r="U722" s="41"/>
      <c r="V722" s="41"/>
      <c r="W722" s="41"/>
      <c r="X722" s="41"/>
      <c r="Y722" s="41"/>
      <c r="Z722" s="41"/>
      <c r="AD722" s="96"/>
      <c r="AE722" s="96"/>
      <c r="AF722" s="96"/>
      <c r="AG722" s="96"/>
    </row>
    <row r="723" spans="1:33" ht="12.75">
      <c r="A723" s="5"/>
      <c r="B723" s="5"/>
      <c r="C723" s="5"/>
      <c r="D723" s="5"/>
      <c r="E723" s="5"/>
      <c r="F723" s="5"/>
      <c r="G723" s="5"/>
      <c r="H723" s="5"/>
      <c r="I723" s="5"/>
      <c r="J723" s="5"/>
      <c r="O723" s="96"/>
      <c r="P723" s="96"/>
      <c r="Q723" s="127">
        <v>1978</v>
      </c>
      <c r="R723" s="131">
        <f t="shared" si="29"/>
        <v>0.3297199638663053</v>
      </c>
      <c r="S723" s="131">
        <f t="shared" si="30"/>
        <v>0.30401626016260164</v>
      </c>
      <c r="T723" s="96"/>
      <c r="U723" s="41"/>
      <c r="V723" s="41"/>
      <c r="W723" s="41"/>
      <c r="X723" s="41"/>
      <c r="Y723" s="41"/>
      <c r="Z723" s="41"/>
      <c r="AD723" s="96"/>
      <c r="AE723" s="96"/>
      <c r="AF723" s="96"/>
      <c r="AG723" s="96"/>
    </row>
    <row r="724" spans="1:33" ht="12.75">
      <c r="A724" s="5"/>
      <c r="B724" s="5"/>
      <c r="C724" s="5"/>
      <c r="D724" s="5"/>
      <c r="E724" s="5"/>
      <c r="F724" s="5"/>
      <c r="G724" s="5"/>
      <c r="H724" s="5"/>
      <c r="I724" s="5"/>
      <c r="J724" s="5"/>
      <c r="O724" s="96"/>
      <c r="P724" s="96"/>
      <c r="Q724" s="127">
        <v>1979</v>
      </c>
      <c r="R724" s="131">
        <f t="shared" si="29"/>
        <v>0.327662129703763</v>
      </c>
      <c r="S724" s="131">
        <f t="shared" si="30"/>
        <v>0.29500320256204965</v>
      </c>
      <c r="T724" s="96"/>
      <c r="U724" s="41"/>
      <c r="V724" s="41"/>
      <c r="W724" s="41"/>
      <c r="X724" s="41"/>
      <c r="Y724" s="41"/>
      <c r="Z724" s="41"/>
      <c r="AD724" s="96"/>
      <c r="AE724" s="96"/>
      <c r="AF724" s="96"/>
      <c r="AG724" s="96"/>
    </row>
    <row r="725" spans="1:33" ht="12.75">
      <c r="A725" s="5"/>
      <c r="B725" s="5"/>
      <c r="C725" s="5"/>
      <c r="D725" s="5"/>
      <c r="E725" s="5"/>
      <c r="F725" s="5"/>
      <c r="G725" s="5"/>
      <c r="H725" s="5"/>
      <c r="I725" s="5"/>
      <c r="J725" s="5"/>
      <c r="O725" s="96"/>
      <c r="P725" s="96"/>
      <c r="Q725" s="127">
        <v>1980</v>
      </c>
      <c r="R725" s="131">
        <f t="shared" si="29"/>
        <v>0.33361529974255244</v>
      </c>
      <c r="S725" s="131">
        <f t="shared" si="30"/>
        <v>0.3022971680764987</v>
      </c>
      <c r="T725" s="96"/>
      <c r="U725" s="41"/>
      <c r="V725" s="41"/>
      <c r="W725" s="41"/>
      <c r="X725" s="41"/>
      <c r="Y725" s="41"/>
      <c r="Z725" s="41"/>
      <c r="AD725" s="96"/>
      <c r="AE725" s="96"/>
      <c r="AF725" s="96"/>
      <c r="AG725" s="96"/>
    </row>
    <row r="726" spans="1:33" ht="16.5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O726" s="96"/>
      <c r="P726" s="96"/>
      <c r="Q726" s="127">
        <v>1981</v>
      </c>
      <c r="R726" s="131">
        <f t="shared" si="29"/>
        <v>0.33622047244094494</v>
      </c>
      <c r="S726" s="131">
        <f t="shared" si="30"/>
        <v>0.2937769028871391</v>
      </c>
      <c r="T726" s="96"/>
      <c r="U726" s="41"/>
      <c r="V726" s="41"/>
      <c r="W726" s="41"/>
      <c r="X726" s="41"/>
      <c r="Y726" s="41"/>
      <c r="Z726" s="41"/>
      <c r="AD726" s="96"/>
      <c r="AE726" s="96"/>
      <c r="AF726" s="96"/>
      <c r="AG726" s="96"/>
    </row>
    <row r="727" spans="1:33" ht="12.75">
      <c r="A727" s="5"/>
      <c r="B727" s="5"/>
      <c r="C727" s="5"/>
      <c r="D727" s="5"/>
      <c r="E727" s="5"/>
      <c r="F727" s="5"/>
      <c r="G727" s="5"/>
      <c r="H727" s="5"/>
      <c r="I727" s="5"/>
      <c r="J727" s="5"/>
      <c r="O727" s="96"/>
      <c r="P727" s="96"/>
      <c r="Q727" s="127">
        <v>1982</v>
      </c>
      <c r="R727" s="131">
        <f t="shared" si="29"/>
        <v>0.3320472930927193</v>
      </c>
      <c r="S727" s="131">
        <f t="shared" si="30"/>
        <v>0.3127713130056005</v>
      </c>
      <c r="T727" s="96"/>
      <c r="U727" s="41"/>
      <c r="V727" s="41"/>
      <c r="W727" s="41"/>
      <c r="X727" s="41"/>
      <c r="Y727" s="41"/>
      <c r="Z727" s="41"/>
      <c r="AD727" s="96"/>
      <c r="AE727" s="96"/>
      <c r="AF727" s="96"/>
      <c r="AG727" s="96"/>
    </row>
    <row r="728" spans="1:33" ht="12.75">
      <c r="A728" s="5"/>
      <c r="B728" s="5"/>
      <c r="C728" s="5"/>
      <c r="D728" s="5"/>
      <c r="E728" s="5"/>
      <c r="F728" s="5"/>
      <c r="G728" s="5"/>
      <c r="H728" s="5"/>
      <c r="I728" s="5"/>
      <c r="J728" s="5"/>
      <c r="O728" s="96"/>
      <c r="P728" s="96"/>
      <c r="Q728" s="127">
        <v>1983</v>
      </c>
      <c r="R728" s="131">
        <f t="shared" si="29"/>
        <v>0.3180303915838691</v>
      </c>
      <c r="S728" s="131">
        <f t="shared" si="30"/>
        <v>0.32713296317942725</v>
      </c>
      <c r="T728" s="96"/>
      <c r="U728" s="41"/>
      <c r="V728" s="41"/>
      <c r="W728" s="41"/>
      <c r="X728" s="41"/>
      <c r="Y728" s="41"/>
      <c r="Z728" s="41"/>
      <c r="AD728" s="96"/>
      <c r="AE728" s="96"/>
      <c r="AF728" s="96"/>
      <c r="AG728" s="96"/>
    </row>
    <row r="729" spans="1:33" ht="16.5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O729" s="96"/>
      <c r="P729" s="96"/>
      <c r="Q729" s="127">
        <v>1984</v>
      </c>
      <c r="R729" s="131">
        <f t="shared" si="29"/>
        <v>0.31599476439790575</v>
      </c>
      <c r="S729" s="131">
        <f t="shared" si="30"/>
        <v>0.3198049738219895</v>
      </c>
      <c r="T729" s="96"/>
      <c r="U729" s="41"/>
      <c r="V729" s="41"/>
      <c r="W729" s="41"/>
      <c r="X729" s="41"/>
      <c r="Y729" s="41"/>
      <c r="Z729" s="41"/>
      <c r="AD729" s="96"/>
      <c r="AE729" s="96"/>
      <c r="AF729" s="96"/>
      <c r="AG729" s="96"/>
    </row>
    <row r="730" spans="1:33" ht="12.75">
      <c r="A730" s="5"/>
      <c r="B730" s="5"/>
      <c r="C730" s="5"/>
      <c r="D730" s="5"/>
      <c r="E730" s="5"/>
      <c r="F730" s="5"/>
      <c r="G730" s="5"/>
      <c r="H730" s="5"/>
      <c r="I730" s="5"/>
      <c r="J730" s="5"/>
      <c r="O730" s="96"/>
      <c r="P730" s="96"/>
      <c r="Q730" s="127">
        <v>1985</v>
      </c>
      <c r="R730" s="131">
        <f t="shared" si="29"/>
        <v>0.32032619279454727</v>
      </c>
      <c r="S730" s="131">
        <f t="shared" si="30"/>
        <v>0.3225608568646543</v>
      </c>
      <c r="T730" s="96"/>
      <c r="U730" s="41"/>
      <c r="V730" s="41"/>
      <c r="W730" s="41"/>
      <c r="X730" s="41"/>
      <c r="Y730" s="41"/>
      <c r="Z730" s="41"/>
      <c r="AD730" s="96"/>
      <c r="AE730" s="96"/>
      <c r="AF730" s="96"/>
      <c r="AG730" s="96"/>
    </row>
    <row r="731" spans="1:33" ht="16.5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O731" s="96"/>
      <c r="P731" s="96"/>
      <c r="Q731" s="127">
        <v>1986</v>
      </c>
      <c r="R731" s="131">
        <f t="shared" si="29"/>
        <v>0.3195054945054945</v>
      </c>
      <c r="S731" s="131">
        <f t="shared" si="30"/>
        <v>0.32403571428571426</v>
      </c>
      <c r="T731" s="96"/>
      <c r="U731" s="41"/>
      <c r="V731" s="41"/>
      <c r="W731" s="41"/>
      <c r="X731" s="41"/>
      <c r="Y731" s="41"/>
      <c r="Z731" s="41"/>
      <c r="AD731" s="96"/>
      <c r="AE731" s="96"/>
      <c r="AF731" s="96"/>
      <c r="AG731" s="96"/>
    </row>
    <row r="732" spans="1:33" ht="16.5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O732" s="96"/>
      <c r="P732" s="96"/>
      <c r="Q732" s="127">
        <v>1987</v>
      </c>
      <c r="R732" s="131">
        <f t="shared" si="29"/>
        <v>0.32755478411802996</v>
      </c>
      <c r="S732" s="131">
        <f t="shared" si="30"/>
        <v>0.336428509438056</v>
      </c>
      <c r="T732" s="96"/>
      <c r="U732" s="41"/>
      <c r="V732" s="41"/>
      <c r="W732" s="41"/>
      <c r="X732" s="41"/>
      <c r="Y732" s="41"/>
      <c r="Z732" s="41"/>
      <c r="AD732" s="96"/>
      <c r="AE732" s="96"/>
      <c r="AF732" s="96"/>
      <c r="AG732" s="96"/>
    </row>
    <row r="733" spans="1:33" ht="12.75">
      <c r="A733" s="5"/>
      <c r="B733" s="5"/>
      <c r="C733" s="5"/>
      <c r="D733" s="5"/>
      <c r="E733" s="5"/>
      <c r="F733" s="5"/>
      <c r="G733" s="5"/>
      <c r="H733" s="5"/>
      <c r="I733" s="5"/>
      <c r="J733" s="5"/>
      <c r="O733" s="96"/>
      <c r="P733" s="96"/>
      <c r="Q733" s="127">
        <v>1988</v>
      </c>
      <c r="R733" s="131">
        <f t="shared" si="29"/>
        <v>0.32416784345370186</v>
      </c>
      <c r="S733" s="131">
        <f t="shared" si="30"/>
        <v>0.3311690538632237</v>
      </c>
      <c r="T733" s="96"/>
      <c r="U733" s="41"/>
      <c r="V733" s="41"/>
      <c r="W733" s="41"/>
      <c r="X733" s="41"/>
      <c r="Y733" s="41"/>
      <c r="Z733" s="41"/>
      <c r="AD733" s="96"/>
      <c r="AE733" s="96"/>
      <c r="AF733" s="96"/>
      <c r="AG733" s="96"/>
    </row>
    <row r="734" spans="1:33" ht="12.75">
      <c r="A734" s="5"/>
      <c r="B734" s="5"/>
      <c r="C734" s="5"/>
      <c r="D734" s="5"/>
      <c r="E734" s="5"/>
      <c r="F734" s="5"/>
      <c r="G734" s="5"/>
      <c r="H734" s="5"/>
      <c r="I734" s="5"/>
      <c r="J734" s="5"/>
      <c r="O734" s="96"/>
      <c r="P734" s="96"/>
      <c r="Q734" s="127">
        <v>1989</v>
      </c>
      <c r="R734" s="131">
        <f t="shared" si="29"/>
        <v>0.326984126984127</v>
      </c>
      <c r="S734" s="131">
        <f t="shared" si="30"/>
        <v>0.31889150326797383</v>
      </c>
      <c r="T734" s="96"/>
      <c r="U734" s="41"/>
      <c r="V734" s="41"/>
      <c r="W734" s="41"/>
      <c r="X734" s="41"/>
      <c r="Y734" s="41"/>
      <c r="Z734" s="41"/>
      <c r="AD734" s="96"/>
      <c r="AE734" s="96"/>
      <c r="AF734" s="96"/>
      <c r="AG734" s="96"/>
    </row>
    <row r="735" spans="1:33" ht="12.75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O735" s="96"/>
      <c r="P735" s="96"/>
      <c r="Q735" s="127">
        <v>1990</v>
      </c>
      <c r="R735" s="131">
        <f t="shared" si="29"/>
        <v>0.32236494809079713</v>
      </c>
      <c r="S735" s="131">
        <f t="shared" si="30"/>
        <v>0.3218703149744853</v>
      </c>
      <c r="T735" s="96"/>
      <c r="U735" s="41"/>
      <c r="V735" s="41"/>
      <c r="W735" s="41"/>
      <c r="X735" s="41"/>
      <c r="Y735" s="41"/>
      <c r="Z735" s="41"/>
      <c r="AD735" s="96"/>
      <c r="AE735" s="96"/>
      <c r="AF735" s="96"/>
      <c r="AG735" s="96"/>
    </row>
    <row r="736" spans="1:33" ht="12.75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O736" s="96"/>
      <c r="P736" s="96"/>
      <c r="Q736" s="127">
        <v>1991</v>
      </c>
      <c r="R736" s="131">
        <f t="shared" si="29"/>
        <v>0.32269713464688493</v>
      </c>
      <c r="S736" s="131">
        <f t="shared" si="30"/>
        <v>0.32980308218144483</v>
      </c>
      <c r="T736" s="96"/>
      <c r="U736" s="41"/>
      <c r="V736" s="41"/>
      <c r="W736" s="41"/>
      <c r="X736" s="41"/>
      <c r="Y736" s="41"/>
      <c r="Z736" s="41"/>
      <c r="AD736" s="96"/>
      <c r="AE736" s="96"/>
      <c r="AF736" s="96"/>
      <c r="AG736" s="96"/>
    </row>
    <row r="737" spans="1:33" ht="12.75" customHeight="1">
      <c r="A737" s="5"/>
      <c r="B737" s="5"/>
      <c r="C737" s="5"/>
      <c r="D737" s="5"/>
      <c r="E737" s="5"/>
      <c r="F737" s="5"/>
      <c r="H737" s="5"/>
      <c r="I737" s="5"/>
      <c r="J737" s="5"/>
      <c r="O737" s="96"/>
      <c r="P737" s="96"/>
      <c r="Q737" s="127">
        <v>1992</v>
      </c>
      <c r="R737" s="131">
        <f t="shared" si="29"/>
        <v>0.31969511336945267</v>
      </c>
      <c r="S737" s="131">
        <f t="shared" si="30"/>
        <v>0.33629279744897056</v>
      </c>
      <c r="T737" s="96"/>
      <c r="U737" s="41"/>
      <c r="V737" s="41"/>
      <c r="W737" s="41"/>
      <c r="X737" s="41"/>
      <c r="Y737" s="41"/>
      <c r="Z737" s="41"/>
      <c r="AD737" s="96"/>
      <c r="AE737" s="96"/>
      <c r="AF737" s="96"/>
      <c r="AG737" s="96"/>
    </row>
    <row r="738" spans="1:33" ht="12.75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O738" s="96"/>
      <c r="P738" s="96"/>
      <c r="Q738" s="127">
        <v>1993</v>
      </c>
      <c r="R738" s="131">
        <f t="shared" si="29"/>
        <v>0.3193773242759808</v>
      </c>
      <c r="S738" s="131">
        <f t="shared" si="30"/>
        <v>0.33430833929039233</v>
      </c>
      <c r="T738" s="96"/>
      <c r="U738" s="41"/>
      <c r="V738" s="41"/>
      <c r="W738" s="41"/>
      <c r="X738" s="41"/>
      <c r="Y738" s="41"/>
      <c r="Z738" s="41"/>
      <c r="AD738" s="96"/>
      <c r="AE738" s="96"/>
      <c r="AF738" s="96"/>
      <c r="AG738" s="96"/>
    </row>
    <row r="739" spans="1:33" ht="12.75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O739" s="96"/>
      <c r="P739" s="96"/>
      <c r="Q739" s="127">
        <v>1994</v>
      </c>
      <c r="R739" s="131">
        <f t="shared" si="29"/>
        <v>0.32387176096833725</v>
      </c>
      <c r="S739" s="131">
        <f t="shared" si="30"/>
        <v>0.3290409921795205</v>
      </c>
      <c r="T739" s="96"/>
      <c r="U739" s="41"/>
      <c r="V739" s="41"/>
      <c r="W739" s="41"/>
      <c r="X739" s="41"/>
      <c r="Y739" s="41"/>
      <c r="Z739" s="41"/>
      <c r="AD739" s="96"/>
      <c r="AE739" s="96"/>
      <c r="AF739" s="96"/>
      <c r="AG739" s="96"/>
    </row>
    <row r="740" spans="1:33" ht="12.75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O740" s="96"/>
      <c r="P740" s="96"/>
      <c r="Q740" s="127">
        <v>1995</v>
      </c>
      <c r="R740" s="131">
        <f t="shared" si="29"/>
        <v>0.32710449422568527</v>
      </c>
      <c r="S740" s="131">
        <f t="shared" si="30"/>
        <v>0.32076165298455545</v>
      </c>
      <c r="T740" s="96"/>
      <c r="U740" s="41"/>
      <c r="V740" s="41"/>
      <c r="W740" s="41"/>
      <c r="X740" s="41"/>
      <c r="Y740" s="41"/>
      <c r="Z740" s="41"/>
      <c r="AD740" s="96"/>
      <c r="AE740" s="96"/>
      <c r="AF740" s="96"/>
      <c r="AG740" s="96"/>
    </row>
    <row r="741" spans="1:33" ht="12.75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O741" s="96"/>
      <c r="P741" s="96"/>
      <c r="Q741" s="127">
        <v>1996</v>
      </c>
      <c r="R741" s="131">
        <f t="shared" si="29"/>
        <v>0.32579356792314923</v>
      </c>
      <c r="S741" s="131">
        <f t="shared" si="30"/>
        <v>0.31321538582019415</v>
      </c>
      <c r="T741" s="96"/>
      <c r="U741" s="41"/>
      <c r="V741" s="41"/>
      <c r="W741" s="41"/>
      <c r="X741" s="41"/>
      <c r="Y741" s="41"/>
      <c r="Z741" s="41"/>
      <c r="AD741" s="96"/>
      <c r="AE741" s="96"/>
      <c r="AF741" s="96"/>
      <c r="AG741" s="96"/>
    </row>
    <row r="742" spans="1:33" ht="12.75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O742" s="96"/>
      <c r="P742" s="96"/>
      <c r="Q742" s="127">
        <v>1997</v>
      </c>
      <c r="R742" s="131">
        <f t="shared" si="29"/>
        <v>0.34184027330768596</v>
      </c>
      <c r="S742" s="131">
        <f t="shared" si="30"/>
        <v>0.3208180085360786</v>
      </c>
      <c r="T742" s="96"/>
      <c r="U742" s="41"/>
      <c r="V742" s="41"/>
      <c r="W742" s="41"/>
      <c r="X742" s="41"/>
      <c r="Y742" s="41"/>
      <c r="Z742" s="41"/>
      <c r="AD742" s="96"/>
      <c r="AE742" s="96"/>
      <c r="AF742" s="96"/>
      <c r="AG742" s="96"/>
    </row>
    <row r="743" spans="1:33" ht="12.75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O743" s="96"/>
      <c r="P743" s="96"/>
      <c r="Q743" s="127">
        <v>1998</v>
      </c>
      <c r="R743" s="131">
        <f t="shared" si="29"/>
        <v>0.35082848993196686</v>
      </c>
      <c r="S743" s="131">
        <f t="shared" si="30"/>
        <v>0.32961218777598283</v>
      </c>
      <c r="T743" s="96"/>
      <c r="U743" s="41"/>
      <c r="V743" s="41"/>
      <c r="W743" s="41"/>
      <c r="X743" s="41"/>
      <c r="Y743" s="41"/>
      <c r="Z743" s="41"/>
      <c r="AD743" s="96"/>
      <c r="AE743" s="96"/>
      <c r="AF743" s="96"/>
      <c r="AG743" s="96"/>
    </row>
    <row r="744" spans="1:33" ht="12.75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O744" s="96"/>
      <c r="P744" s="96"/>
      <c r="Q744" s="127">
        <v>1999</v>
      </c>
      <c r="R744" s="131">
        <f t="shared" si="29"/>
        <v>0.34477654156581095</v>
      </c>
      <c r="S744" s="131">
        <f t="shared" si="30"/>
        <v>0.32045620790304086</v>
      </c>
      <c r="T744" s="96"/>
      <c r="U744" s="41"/>
      <c r="V744" s="41"/>
      <c r="W744" s="41"/>
      <c r="X744" s="41"/>
      <c r="Y744" s="41"/>
      <c r="Z744" s="41"/>
      <c r="AD744" s="96"/>
      <c r="AE744" s="96"/>
      <c r="AF744" s="96"/>
      <c r="AG744" s="96"/>
    </row>
    <row r="745" spans="1:33" ht="12.75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Q745" s="127">
        <v>2000</v>
      </c>
      <c r="R745" s="131">
        <f>G860</f>
        <v>0.3436182133034532</v>
      </c>
      <c r="S745" s="131">
        <f>K860</f>
        <v>0.31153366608943667</v>
      </c>
      <c r="T745" s="96"/>
      <c r="U745" s="41"/>
      <c r="V745" s="41"/>
      <c r="W745" s="41"/>
      <c r="X745" s="41"/>
      <c r="Y745" s="41"/>
      <c r="Z745" s="41"/>
      <c r="AD745" s="96"/>
      <c r="AE745" s="96"/>
      <c r="AF745" s="96"/>
      <c r="AG745" s="96"/>
    </row>
    <row r="746" spans="1:33" ht="16.5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Q746" s="127">
        <v>2001</v>
      </c>
      <c r="R746" s="131">
        <f>G861</f>
        <v>0.3366565024552511</v>
      </c>
      <c r="S746" s="131">
        <f>K861</f>
        <v>0.319706854902582</v>
      </c>
      <c r="T746" s="96"/>
      <c r="U746" s="41"/>
      <c r="V746" s="41"/>
      <c r="W746" s="41"/>
      <c r="X746" s="41"/>
      <c r="Y746" s="41"/>
      <c r="Z746" s="41"/>
      <c r="AD746" s="96"/>
      <c r="AE746" s="96"/>
      <c r="AF746" s="96"/>
      <c r="AG746" s="96"/>
    </row>
    <row r="747" spans="1:33" ht="12.75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Q747" s="127">
        <v>2002</v>
      </c>
      <c r="R747" s="131">
        <f>G862</f>
        <v>0.31346843752385317</v>
      </c>
      <c r="S747" s="131">
        <f>K862</f>
        <v>0.3281118807724601</v>
      </c>
      <c r="T747" s="96"/>
      <c r="U747" s="41"/>
      <c r="V747" s="41"/>
      <c r="W747" s="41"/>
      <c r="X747" s="41"/>
      <c r="Y747" s="41"/>
      <c r="Z747" s="41"/>
      <c r="AD747" s="96"/>
      <c r="AE747" s="96"/>
      <c r="AF747" s="96"/>
      <c r="AG747" s="96"/>
    </row>
    <row r="748" spans="1:33" ht="12.75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Q748" s="127">
        <v>2003</v>
      </c>
      <c r="R748" s="131">
        <f>G863</f>
        <v>0.30490812621156</v>
      </c>
      <c r="S748" s="131">
        <f>K863</f>
        <v>0.3322652993982157</v>
      </c>
      <c r="T748" s="96"/>
      <c r="U748" s="41"/>
      <c r="V748" s="41"/>
      <c r="W748" s="41"/>
      <c r="X748" s="41"/>
      <c r="Y748" s="41"/>
      <c r="Z748" s="41"/>
      <c r="AD748" s="96"/>
      <c r="AE748" s="96"/>
      <c r="AF748" s="96"/>
      <c r="AG748" s="96"/>
    </row>
    <row r="749" spans="1:33" ht="12.75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Q749" s="127">
        <v>2004</v>
      </c>
      <c r="R749" s="131"/>
      <c r="S749" s="131"/>
      <c r="T749" s="96"/>
      <c r="U749" s="41"/>
      <c r="V749" s="41"/>
      <c r="W749" s="41"/>
      <c r="X749" s="41"/>
      <c r="Y749" s="41"/>
      <c r="Z749" s="41"/>
      <c r="AD749" s="96"/>
      <c r="AE749" s="96"/>
      <c r="AF749" s="96"/>
      <c r="AG749" s="96"/>
    </row>
    <row r="750" spans="1:33" ht="12.75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Q750" s="127">
        <v>2005</v>
      </c>
      <c r="R750" s="96"/>
      <c r="S750" s="131"/>
      <c r="T750" s="96"/>
      <c r="U750" s="41"/>
      <c r="V750" s="41"/>
      <c r="W750" s="41"/>
      <c r="X750" s="41"/>
      <c r="Y750" s="41"/>
      <c r="Z750" s="41"/>
      <c r="AD750" s="96"/>
      <c r="AE750" s="96"/>
      <c r="AF750" s="96"/>
      <c r="AG750" s="96"/>
    </row>
    <row r="751" spans="1:33" ht="12.75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Q751" s="127">
        <v>2006</v>
      </c>
      <c r="R751" s="96"/>
      <c r="S751" s="131"/>
      <c r="T751" s="96"/>
      <c r="U751" s="41"/>
      <c r="V751" s="41"/>
      <c r="W751" s="41"/>
      <c r="X751" s="41"/>
      <c r="Y751" s="41"/>
      <c r="Z751" s="41"/>
      <c r="AD751" s="96"/>
      <c r="AE751" s="96"/>
      <c r="AF751" s="96"/>
      <c r="AG751" s="96"/>
    </row>
    <row r="752" spans="1:33" ht="12.75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Q752" s="5"/>
      <c r="R752" s="5"/>
      <c r="S752" s="96"/>
      <c r="T752" s="96"/>
      <c r="U752" s="41"/>
      <c r="V752" s="41"/>
      <c r="W752" s="41"/>
      <c r="X752" s="41"/>
      <c r="Y752" s="41"/>
      <c r="Z752" s="41"/>
      <c r="AD752" s="96"/>
      <c r="AE752" s="96"/>
      <c r="AF752" s="96"/>
      <c r="AG752" s="96"/>
    </row>
    <row r="753" spans="1:33" ht="12.75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Q753" s="5"/>
      <c r="R753" s="5"/>
      <c r="S753" s="96"/>
      <c r="T753" s="96"/>
      <c r="U753" s="41"/>
      <c r="V753" s="41"/>
      <c r="W753" s="41"/>
      <c r="X753" s="41"/>
      <c r="Y753" s="41"/>
      <c r="Z753" s="41"/>
      <c r="AD753" s="96"/>
      <c r="AE753" s="96"/>
      <c r="AF753" s="96"/>
      <c r="AG753" s="96"/>
    </row>
    <row r="754" spans="1:33" ht="12.75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S754" s="41"/>
      <c r="T754" s="41"/>
      <c r="U754" s="41"/>
      <c r="V754" s="41"/>
      <c r="W754" s="41"/>
      <c r="X754" s="41"/>
      <c r="Y754" s="41"/>
      <c r="Z754" s="41"/>
      <c r="AD754" s="96"/>
      <c r="AE754" s="96"/>
      <c r="AF754" s="96"/>
      <c r="AG754" s="96"/>
    </row>
    <row r="755" spans="1:33" ht="12.75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96"/>
      <c r="AD755" s="96"/>
      <c r="AE755" s="96"/>
      <c r="AF755" s="96"/>
      <c r="AG755" s="96"/>
    </row>
    <row r="756" spans="1:10" ht="12.75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</row>
    <row r="757" spans="1:10" ht="16.5" customHeight="1">
      <c r="A757" s="5"/>
      <c r="B757" s="5"/>
      <c r="C757" s="5"/>
      <c r="D757" s="5"/>
      <c r="E757" s="5"/>
      <c r="F757" s="5"/>
      <c r="G757" s="66" t="s">
        <v>87</v>
      </c>
      <c r="H757" s="5"/>
      <c r="I757" s="5"/>
      <c r="J757" s="5"/>
    </row>
    <row r="758" spans="1:10" ht="12.75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</row>
    <row r="759" spans="1:10" ht="12.75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</row>
    <row r="760" spans="1:10" ht="12.75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</row>
    <row r="761" spans="1:10" ht="12.75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</row>
    <row r="762" spans="1:10" ht="12.75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</row>
    <row r="763" spans="1:10" ht="16.5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</row>
    <row r="764" spans="1:10" ht="16.5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</row>
    <row r="765" spans="1:10" ht="12.75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</row>
    <row r="766" spans="1:10" ht="12.75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</row>
    <row r="767" spans="1:10" ht="12.75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</row>
    <row r="768" spans="1:10" ht="12.75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</row>
    <row r="769" spans="1:10" ht="12.75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</row>
    <row r="770" spans="1:10" ht="12.75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</row>
    <row r="771" spans="1:10" ht="12.75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</row>
    <row r="772" spans="1:10" ht="12.75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</row>
    <row r="773" spans="1:10" ht="12.75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</row>
    <row r="774" spans="1:10" ht="12.75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</row>
    <row r="775" spans="1:10" ht="12.75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</row>
    <row r="776" spans="1:10" ht="12.75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</row>
    <row r="777" spans="1:10" ht="12.75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</row>
    <row r="778" spans="1:10" ht="12.75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</row>
    <row r="779" spans="1:10" ht="12.75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</row>
    <row r="780" spans="1:10" ht="16.5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</row>
    <row r="781" spans="1:10" ht="12.75">
      <c r="A781" s="5"/>
      <c r="B781" s="5"/>
      <c r="C781" s="5"/>
      <c r="D781" s="5"/>
      <c r="E781" s="5"/>
      <c r="F781" s="5"/>
      <c r="G781" s="5"/>
      <c r="H781" s="5"/>
      <c r="I781" s="5"/>
      <c r="J781" s="5"/>
    </row>
    <row r="782" spans="1:10" ht="12.75">
      <c r="A782" s="5"/>
      <c r="B782" s="5"/>
      <c r="C782" s="5"/>
      <c r="D782" s="5"/>
      <c r="E782" s="5"/>
      <c r="F782" s="5"/>
      <c r="G782" s="5"/>
      <c r="H782" s="5"/>
      <c r="I782" s="5"/>
      <c r="J782" s="5"/>
    </row>
    <row r="783" spans="1:10" ht="12.75">
      <c r="A783" s="5"/>
      <c r="B783" s="5"/>
      <c r="C783" s="5"/>
      <c r="D783" s="5"/>
      <c r="E783" s="5"/>
      <c r="F783" s="5"/>
      <c r="G783" s="5"/>
      <c r="H783" s="5"/>
      <c r="I783" s="5"/>
      <c r="J783" s="5"/>
    </row>
    <row r="784" spans="1:10" ht="12.75">
      <c r="A784" s="5"/>
      <c r="B784" s="5"/>
      <c r="C784" s="5"/>
      <c r="D784" s="5"/>
      <c r="E784" s="5"/>
      <c r="F784" s="5"/>
      <c r="G784" s="5"/>
      <c r="H784" s="5"/>
      <c r="I784" s="5"/>
      <c r="J784" s="5"/>
    </row>
    <row r="785" spans="1:10" ht="12.75">
      <c r="A785" s="5"/>
      <c r="B785" s="5"/>
      <c r="C785" s="5"/>
      <c r="D785" s="5"/>
      <c r="E785" s="5"/>
      <c r="F785" s="5"/>
      <c r="G785" s="5"/>
      <c r="H785" s="5"/>
      <c r="I785" s="5"/>
      <c r="J785" s="5"/>
    </row>
    <row r="786" spans="1:10" ht="12.75">
      <c r="A786" s="5"/>
      <c r="B786" s="5"/>
      <c r="C786" s="5"/>
      <c r="D786" s="5"/>
      <c r="E786" s="5"/>
      <c r="F786" s="5"/>
      <c r="G786" s="5"/>
      <c r="H786" s="5"/>
      <c r="I786" s="5"/>
      <c r="J786" s="5"/>
    </row>
    <row r="787" spans="1:10" ht="12.75">
      <c r="A787" s="5"/>
      <c r="B787" s="5"/>
      <c r="C787" s="5"/>
      <c r="D787" s="5"/>
      <c r="E787" s="5"/>
      <c r="F787" s="5"/>
      <c r="G787" s="5"/>
      <c r="H787" s="5"/>
      <c r="I787" s="5"/>
      <c r="J787" s="5"/>
    </row>
    <row r="788" spans="1:10" ht="12.75">
      <c r="A788" s="5"/>
      <c r="B788" s="5"/>
      <c r="C788" s="5"/>
      <c r="D788" s="5"/>
      <c r="E788" s="5"/>
      <c r="F788" s="5"/>
      <c r="G788" s="5"/>
      <c r="H788" s="5"/>
      <c r="I788" s="5"/>
      <c r="J788" s="5"/>
    </row>
    <row r="789" spans="1:10" ht="12.75">
      <c r="A789" s="5"/>
      <c r="B789" s="5"/>
      <c r="C789" s="5"/>
      <c r="D789" s="5"/>
      <c r="E789" s="5"/>
      <c r="F789" s="5"/>
      <c r="G789" s="5"/>
      <c r="H789" s="5"/>
      <c r="I789" s="5"/>
      <c r="J789" s="5"/>
    </row>
    <row r="790" spans="1:10" ht="16.5" customHeight="1">
      <c r="A790" s="5"/>
      <c r="B790" s="5"/>
      <c r="C790" s="5"/>
      <c r="D790" s="5"/>
      <c r="E790" s="5"/>
      <c r="F790" s="5"/>
      <c r="G790" s="66" t="s">
        <v>84</v>
      </c>
      <c r="H790" s="5"/>
      <c r="I790" s="5"/>
      <c r="J790" s="5"/>
    </row>
    <row r="791" spans="1:10" ht="12.75">
      <c r="A791" s="5"/>
      <c r="B791" s="5"/>
      <c r="C791" s="5"/>
      <c r="D791" s="5"/>
      <c r="E791" s="5"/>
      <c r="F791" s="5"/>
      <c r="G791" s="5"/>
      <c r="H791" s="5"/>
      <c r="I791" s="5"/>
      <c r="J791" s="5"/>
    </row>
    <row r="792" spans="1:10" ht="12.75">
      <c r="A792" s="5"/>
      <c r="B792" s="5"/>
      <c r="C792" s="5"/>
      <c r="D792" s="5"/>
      <c r="E792" s="5"/>
      <c r="F792" s="5"/>
      <c r="G792" s="5"/>
      <c r="H792" s="5"/>
      <c r="I792" s="5"/>
      <c r="J792" s="5"/>
    </row>
    <row r="793" spans="1:10" ht="12.75">
      <c r="A793" s="5"/>
      <c r="B793" s="5"/>
      <c r="C793" s="5"/>
      <c r="D793" s="5"/>
      <c r="E793" s="5"/>
      <c r="F793" s="5"/>
      <c r="G793" s="5"/>
      <c r="H793" s="5"/>
      <c r="I793" s="5"/>
      <c r="J793" s="5"/>
    </row>
    <row r="794" spans="1:10" ht="12.75">
      <c r="A794" s="5"/>
      <c r="B794" s="5"/>
      <c r="C794" s="5"/>
      <c r="D794" s="5"/>
      <c r="E794" s="5"/>
      <c r="F794" s="5"/>
      <c r="G794" s="5"/>
      <c r="H794" s="5"/>
      <c r="I794" s="5"/>
      <c r="J794" s="5"/>
    </row>
    <row r="795" spans="1:10" ht="12.75">
      <c r="A795" s="5"/>
      <c r="B795" s="5"/>
      <c r="C795" s="5"/>
      <c r="D795" s="5"/>
      <c r="E795" s="5"/>
      <c r="F795" s="5"/>
      <c r="G795" s="5"/>
      <c r="H795" s="5"/>
      <c r="I795" s="5"/>
      <c r="J795" s="5"/>
    </row>
    <row r="796" spans="1:10" ht="12.75">
      <c r="A796" s="5"/>
      <c r="B796" s="5"/>
      <c r="C796" s="5"/>
      <c r="D796" s="5"/>
      <c r="E796" s="5"/>
      <c r="F796" s="5"/>
      <c r="G796" s="5"/>
      <c r="H796" s="5"/>
      <c r="I796" s="5"/>
      <c r="J796" s="5"/>
    </row>
    <row r="797" spans="1:10" ht="12.75">
      <c r="A797" s="5"/>
      <c r="B797" s="5"/>
      <c r="C797" s="5"/>
      <c r="D797" s="5"/>
      <c r="E797" s="5"/>
      <c r="F797" s="5"/>
      <c r="G797" s="5"/>
      <c r="H797" s="5"/>
      <c r="I797" s="5"/>
      <c r="J797" s="5"/>
    </row>
    <row r="798" spans="1:10" ht="12.75">
      <c r="A798" s="5"/>
      <c r="B798" s="5"/>
      <c r="C798" s="5"/>
      <c r="D798" s="5"/>
      <c r="E798" s="5"/>
      <c r="F798" s="5"/>
      <c r="G798" s="5"/>
      <c r="H798" s="5"/>
      <c r="I798" s="5"/>
      <c r="J798" s="5"/>
    </row>
    <row r="799" spans="1:10" ht="16.5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</row>
    <row r="800" spans="1:13" ht="16.5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M800" s="96"/>
    </row>
    <row r="801" spans="1:13" ht="12.75">
      <c r="A801" s="5"/>
      <c r="B801" s="5"/>
      <c r="C801" s="5"/>
      <c r="D801" s="5"/>
      <c r="E801" s="5"/>
      <c r="F801" s="5"/>
      <c r="G801" s="5"/>
      <c r="H801" s="5"/>
      <c r="I801" s="5"/>
      <c r="J801" s="5"/>
      <c r="M801" s="96"/>
    </row>
    <row r="802" spans="1:13" ht="12.75">
      <c r="A802" s="5"/>
      <c r="B802" s="5"/>
      <c r="C802" s="5"/>
      <c r="D802" s="5"/>
      <c r="E802" s="5"/>
      <c r="F802" s="5"/>
      <c r="G802" s="5"/>
      <c r="H802" s="5"/>
      <c r="I802" s="5"/>
      <c r="J802" s="5"/>
      <c r="M802" s="96"/>
    </row>
    <row r="803" spans="1:13" ht="12.75">
      <c r="A803" s="5"/>
      <c r="B803" s="5"/>
      <c r="C803" s="5"/>
      <c r="D803" s="5"/>
      <c r="E803" s="5"/>
      <c r="F803" s="5"/>
      <c r="G803" s="5"/>
      <c r="H803" s="5"/>
      <c r="I803" s="5"/>
      <c r="J803" s="5"/>
      <c r="M803" s="96"/>
    </row>
    <row r="804" spans="1:13" ht="12.75">
      <c r="A804" s="5"/>
      <c r="B804" s="5"/>
      <c r="C804" s="5"/>
      <c r="D804" s="5"/>
      <c r="E804" s="5"/>
      <c r="F804" s="5"/>
      <c r="G804" s="5"/>
      <c r="H804" s="5"/>
      <c r="I804" s="5"/>
      <c r="J804" s="5"/>
      <c r="M804" s="96"/>
    </row>
    <row r="805" spans="1:13" ht="12.75">
      <c r="A805" s="5"/>
      <c r="B805" s="5"/>
      <c r="C805" s="5"/>
      <c r="D805" s="5"/>
      <c r="E805" s="5"/>
      <c r="F805" s="5"/>
      <c r="G805" s="5"/>
      <c r="H805" s="5"/>
      <c r="I805" s="5"/>
      <c r="J805" s="5"/>
      <c r="M805" s="96"/>
    </row>
    <row r="806" spans="1:14" ht="12.75">
      <c r="A806" s="5"/>
      <c r="B806" s="5"/>
      <c r="C806" s="5"/>
      <c r="D806" s="5"/>
      <c r="E806" s="5"/>
      <c r="F806" s="5"/>
      <c r="G806" s="5"/>
      <c r="H806" s="5"/>
      <c r="I806" s="5"/>
      <c r="J806" s="5"/>
      <c r="M806" s="96"/>
      <c r="N806" s="96"/>
    </row>
    <row r="807" spans="1:14" ht="12.75">
      <c r="A807" s="5"/>
      <c r="B807" s="5"/>
      <c r="C807" s="5"/>
      <c r="D807" s="5"/>
      <c r="E807" s="5"/>
      <c r="F807" s="5"/>
      <c r="G807" s="5"/>
      <c r="H807" s="5"/>
      <c r="I807" s="5"/>
      <c r="J807" s="5"/>
      <c r="M807" s="96"/>
      <c r="N807" s="96"/>
    </row>
    <row r="808" spans="1:14" ht="12.75">
      <c r="A808" s="5"/>
      <c r="B808" s="5"/>
      <c r="C808" s="5"/>
      <c r="D808" s="5"/>
      <c r="E808" s="5"/>
      <c r="F808" s="5"/>
      <c r="G808" s="5"/>
      <c r="H808" s="5"/>
      <c r="I808" s="5"/>
      <c r="J808" s="5"/>
      <c r="M808" s="96"/>
      <c r="N808" s="96"/>
    </row>
    <row r="809" spans="1:14" ht="12.75">
      <c r="A809" s="5"/>
      <c r="B809" s="5"/>
      <c r="C809" s="5"/>
      <c r="D809" s="5"/>
      <c r="E809" s="5"/>
      <c r="F809" s="5"/>
      <c r="G809" s="5"/>
      <c r="H809" s="5"/>
      <c r="I809" s="5"/>
      <c r="J809" s="5"/>
      <c r="M809" s="96"/>
      <c r="N809" s="96"/>
    </row>
    <row r="810" spans="1:14" ht="12.75">
      <c r="A810" s="5"/>
      <c r="B810" s="5"/>
      <c r="C810" s="5"/>
      <c r="D810" s="5"/>
      <c r="E810" s="5"/>
      <c r="F810" s="5"/>
      <c r="G810" s="5"/>
      <c r="H810" s="5"/>
      <c r="I810" s="5"/>
      <c r="J810" s="5"/>
      <c r="M810" s="96"/>
      <c r="N810" s="96"/>
    </row>
    <row r="811" spans="1:14" ht="12.75">
      <c r="A811" s="5"/>
      <c r="B811" s="5"/>
      <c r="C811" s="5"/>
      <c r="D811" s="5"/>
      <c r="E811" s="5"/>
      <c r="F811" s="5"/>
      <c r="G811" s="5"/>
      <c r="H811" s="5"/>
      <c r="I811" s="5"/>
      <c r="J811" s="5"/>
      <c r="M811" s="96"/>
      <c r="N811" s="96"/>
    </row>
    <row r="812" spans="1:14" ht="12.75">
      <c r="A812" s="5"/>
      <c r="B812" s="5"/>
      <c r="C812" s="5"/>
      <c r="D812" s="5"/>
      <c r="E812" s="5"/>
      <c r="F812" s="5"/>
      <c r="G812" s="5"/>
      <c r="H812" s="5"/>
      <c r="I812" s="5"/>
      <c r="J812" s="5"/>
      <c r="M812" s="96"/>
      <c r="N812" s="96"/>
    </row>
    <row r="813" spans="1:14" ht="12.75">
      <c r="A813" s="5"/>
      <c r="B813" s="5"/>
      <c r="C813" s="5"/>
      <c r="D813" s="5"/>
      <c r="E813" s="5"/>
      <c r="F813" s="5"/>
      <c r="G813" s="5"/>
      <c r="H813" s="5"/>
      <c r="I813" s="5"/>
      <c r="J813" s="5"/>
      <c r="M813" s="96"/>
      <c r="N813" s="96"/>
    </row>
    <row r="814" spans="1:14" ht="12.75">
      <c r="A814" s="5"/>
      <c r="B814" s="5"/>
      <c r="C814" s="5"/>
      <c r="D814" s="5"/>
      <c r="E814" s="5"/>
      <c r="F814" s="5"/>
      <c r="G814" s="5"/>
      <c r="H814" s="5"/>
      <c r="I814" s="5"/>
      <c r="J814" s="5"/>
      <c r="M814" s="96"/>
      <c r="N814" s="96"/>
    </row>
    <row r="815" spans="1:14" ht="12.75">
      <c r="A815" s="5"/>
      <c r="B815" s="5"/>
      <c r="C815" s="5"/>
      <c r="D815" s="5"/>
      <c r="E815" s="5"/>
      <c r="F815" s="5"/>
      <c r="G815" s="5"/>
      <c r="H815" s="5"/>
      <c r="I815" s="5"/>
      <c r="J815" s="5"/>
      <c r="M815" s="96"/>
      <c r="N815" s="96"/>
    </row>
    <row r="816" spans="1:14" ht="12.75">
      <c r="A816" s="5"/>
      <c r="B816" s="5"/>
      <c r="C816" s="5"/>
      <c r="D816" s="5"/>
      <c r="E816" s="5"/>
      <c r="F816" s="5"/>
      <c r="G816" s="5"/>
      <c r="H816" s="5"/>
      <c r="I816" s="5"/>
      <c r="J816" s="5"/>
      <c r="M816" s="96"/>
      <c r="N816" s="96"/>
    </row>
    <row r="817" spans="1:14" ht="12.75">
      <c r="A817" s="5"/>
      <c r="B817" s="5"/>
      <c r="C817" s="5"/>
      <c r="D817" s="5"/>
      <c r="E817" s="5"/>
      <c r="F817" s="5"/>
      <c r="G817" s="5"/>
      <c r="H817" s="5"/>
      <c r="I817" s="5"/>
      <c r="J817" s="5"/>
      <c r="M817" s="96"/>
      <c r="N817" s="96"/>
    </row>
    <row r="818" spans="1:14" ht="16.5" customHeight="1" thickBot="1">
      <c r="A818" s="5"/>
      <c r="B818" s="5"/>
      <c r="C818" s="5"/>
      <c r="D818" s="5"/>
      <c r="E818" s="5"/>
      <c r="F818" s="5"/>
      <c r="G818" s="38" t="s">
        <v>60</v>
      </c>
      <c r="H818" s="5"/>
      <c r="I818" s="5"/>
      <c r="J818" s="5"/>
      <c r="L818" s="96"/>
      <c r="M818" s="96"/>
      <c r="N818" s="96"/>
    </row>
    <row r="819" spans="2:14" ht="16.5" customHeight="1" thickBot="1">
      <c r="B819" s="69"/>
      <c r="C819" s="70"/>
      <c r="D819" s="70"/>
      <c r="E819" s="70"/>
      <c r="F819" s="71"/>
      <c r="G819" s="72" t="s">
        <v>95</v>
      </c>
      <c r="H819" s="70"/>
      <c r="I819" s="70"/>
      <c r="J819" s="70"/>
      <c r="K819" s="47"/>
      <c r="L819" s="96"/>
      <c r="M819" s="96"/>
      <c r="N819" s="96"/>
    </row>
    <row r="820" spans="1:14" ht="12.75">
      <c r="A820" s="5"/>
      <c r="B820" s="68"/>
      <c r="C820" s="25" t="s">
        <v>70</v>
      </c>
      <c r="D820" s="25" t="s">
        <v>96</v>
      </c>
      <c r="E820" s="25" t="s">
        <v>71</v>
      </c>
      <c r="F820" s="25" t="s">
        <v>97</v>
      </c>
      <c r="G820" s="25" t="s">
        <v>98</v>
      </c>
      <c r="H820" s="25" t="s">
        <v>99</v>
      </c>
      <c r="I820" s="25" t="s">
        <v>71</v>
      </c>
      <c r="J820" s="25" t="s">
        <v>97</v>
      </c>
      <c r="K820" s="25" t="s">
        <v>0</v>
      </c>
      <c r="L820" s="96"/>
      <c r="M820" s="96"/>
      <c r="N820" s="96"/>
    </row>
    <row r="821" spans="1:14" ht="13.5" thickBot="1">
      <c r="A821" s="5"/>
      <c r="B821" s="26" t="s">
        <v>82</v>
      </c>
      <c r="C821" s="26" t="s">
        <v>73</v>
      </c>
      <c r="D821" s="26" t="s">
        <v>113</v>
      </c>
      <c r="E821" s="26" t="s">
        <v>1</v>
      </c>
      <c r="F821" s="26" t="s">
        <v>1</v>
      </c>
      <c r="G821" s="26" t="s">
        <v>2</v>
      </c>
      <c r="H821" s="26" t="s">
        <v>3</v>
      </c>
      <c r="I821" s="26" t="s">
        <v>3</v>
      </c>
      <c r="J821" s="26" t="s">
        <v>3</v>
      </c>
      <c r="K821" s="26" t="s">
        <v>2</v>
      </c>
      <c r="L821" s="96"/>
      <c r="M821" s="96"/>
      <c r="N821" s="96"/>
    </row>
    <row r="822" spans="1:14" ht="12.75">
      <c r="A822" s="5"/>
      <c r="B822" s="25">
        <v>1962</v>
      </c>
      <c r="C822" s="21">
        <v>568</v>
      </c>
      <c r="D822" s="18">
        <v>99.5</v>
      </c>
      <c r="E822" s="18">
        <f>D666</f>
        <v>58.6</v>
      </c>
      <c r="F822" s="18">
        <f aca="true" t="shared" si="31" ref="F822:F859">SUM(D822:E822)</f>
        <v>158.1</v>
      </c>
      <c r="G822" s="32">
        <f>F822/C822</f>
        <v>0.2783450704225352</v>
      </c>
      <c r="H822" s="18">
        <f>G75</f>
        <v>92.191</v>
      </c>
      <c r="I822" s="18">
        <f>E666</f>
        <v>58.2</v>
      </c>
      <c r="J822" s="18">
        <f>SUM(H822:I822)</f>
        <v>150.39100000000002</v>
      </c>
      <c r="K822" s="32">
        <f>J822/C822</f>
        <v>0.2647728873239437</v>
      </c>
      <c r="L822" s="96"/>
      <c r="M822" s="96"/>
      <c r="N822" s="96"/>
    </row>
    <row r="823" spans="1:14" ht="12.75">
      <c r="A823" s="5"/>
      <c r="B823" s="27">
        <v>1963</v>
      </c>
      <c r="C823" s="14">
        <v>599</v>
      </c>
      <c r="D823" s="20">
        <v>106.6</v>
      </c>
      <c r="E823" s="20">
        <f aca="true" t="shared" si="32" ref="E823:E859">D667</f>
        <v>63.4</v>
      </c>
      <c r="F823" s="20">
        <f t="shared" si="31"/>
        <v>170</v>
      </c>
      <c r="G823" s="33">
        <f>F823/C823</f>
        <v>0.2838063439065108</v>
      </c>
      <c r="H823" s="20">
        <f aca="true" t="shared" si="33" ref="H823:H857">G76</f>
        <v>97.723</v>
      </c>
      <c r="I823" s="20">
        <f aca="true" t="shared" si="34" ref="I823:I859">E667</f>
        <v>62.9</v>
      </c>
      <c r="J823" s="20">
        <f>SUM(H823:I823)</f>
        <v>160.623</v>
      </c>
      <c r="K823" s="33">
        <f>J823/C823</f>
        <v>0.26815191986644404</v>
      </c>
      <c r="L823" s="96"/>
      <c r="M823" s="96"/>
      <c r="N823" s="96"/>
    </row>
    <row r="824" spans="1:14" ht="16.5" customHeight="1">
      <c r="A824" s="5"/>
      <c r="B824" s="27">
        <v>1964</v>
      </c>
      <c r="C824" s="14">
        <v>641</v>
      </c>
      <c r="D824" s="20">
        <v>112.7</v>
      </c>
      <c r="E824" s="20">
        <f t="shared" si="32"/>
        <v>69.8</v>
      </c>
      <c r="F824" s="20">
        <f t="shared" si="31"/>
        <v>182.5</v>
      </c>
      <c r="G824" s="33">
        <f aca="true" t="shared" si="35" ref="G824:G867">F824/C824</f>
        <v>0.28471138845553823</v>
      </c>
      <c r="H824" s="20">
        <f t="shared" si="33"/>
        <v>106.821</v>
      </c>
      <c r="I824" s="20">
        <f t="shared" si="34"/>
        <v>68.8</v>
      </c>
      <c r="J824" s="20">
        <f aca="true" t="shared" si="36" ref="J824:J857">SUM(H824:I824)</f>
        <v>175.62099999999998</v>
      </c>
      <c r="K824" s="33">
        <f aca="true" t="shared" si="37" ref="K824:K867">J824/C824</f>
        <v>0.2739797191887675</v>
      </c>
      <c r="L824" s="96"/>
      <c r="M824" s="96"/>
      <c r="N824" s="96"/>
    </row>
    <row r="825" spans="1:14" ht="12.75">
      <c r="A825" s="5"/>
      <c r="B825" s="27">
        <v>1965</v>
      </c>
      <c r="C825" s="14">
        <v>687</v>
      </c>
      <c r="D825" s="20">
        <v>116.8</v>
      </c>
      <c r="E825" s="20">
        <f t="shared" si="32"/>
        <v>75.5</v>
      </c>
      <c r="F825" s="20">
        <f t="shared" si="31"/>
        <v>192.3</v>
      </c>
      <c r="G825" s="33">
        <f t="shared" si="35"/>
        <v>0.27991266375545854</v>
      </c>
      <c r="H825" s="20">
        <f t="shared" si="33"/>
        <v>111.316</v>
      </c>
      <c r="I825" s="20">
        <f t="shared" si="34"/>
        <v>75.5</v>
      </c>
      <c r="J825" s="20">
        <f t="shared" si="36"/>
        <v>186.816</v>
      </c>
      <c r="K825" s="33">
        <f t="shared" si="37"/>
        <v>0.2719301310043668</v>
      </c>
      <c r="L825" s="96"/>
      <c r="M825" s="96"/>
      <c r="N825" s="96"/>
    </row>
    <row r="826" spans="1:14" ht="12.75">
      <c r="A826" s="5"/>
      <c r="B826" s="27">
        <v>1966</v>
      </c>
      <c r="C826" s="14">
        <v>756</v>
      </c>
      <c r="D826" s="20">
        <v>130.9</v>
      </c>
      <c r="E826" s="20">
        <f t="shared" si="32"/>
        <v>85.2</v>
      </c>
      <c r="F826" s="20">
        <f t="shared" si="31"/>
        <v>216.10000000000002</v>
      </c>
      <c r="G826" s="33">
        <f t="shared" si="35"/>
        <v>0.2858465608465609</v>
      </c>
      <c r="H826" s="20">
        <f t="shared" si="33"/>
        <v>118.528</v>
      </c>
      <c r="I826" s="20">
        <f t="shared" si="34"/>
        <v>84.7</v>
      </c>
      <c r="J826" s="20">
        <f t="shared" si="36"/>
        <v>203.228</v>
      </c>
      <c r="K826" s="33">
        <f t="shared" si="37"/>
        <v>0.26882010582010585</v>
      </c>
      <c r="L826" s="96"/>
      <c r="M826" s="96"/>
      <c r="N826" s="96"/>
    </row>
    <row r="827" spans="1:14" ht="12.75">
      <c r="A827" s="5"/>
      <c r="B827" s="27">
        <v>1967</v>
      </c>
      <c r="C827" s="14">
        <v>810</v>
      </c>
      <c r="D827" s="20">
        <v>148.8</v>
      </c>
      <c r="E827" s="20">
        <f t="shared" si="32"/>
        <v>94.1</v>
      </c>
      <c r="F827" s="20">
        <f t="shared" si="31"/>
        <v>242.9</v>
      </c>
      <c r="G827" s="33">
        <f t="shared" si="35"/>
        <v>0.29987654320987656</v>
      </c>
      <c r="H827" s="20">
        <f t="shared" si="33"/>
        <v>118.228</v>
      </c>
      <c r="I827" s="20">
        <f t="shared" si="34"/>
        <v>95.2</v>
      </c>
      <c r="J827" s="20">
        <f t="shared" si="36"/>
        <v>213.428</v>
      </c>
      <c r="K827" s="33">
        <f t="shared" si="37"/>
        <v>0.26349135802469137</v>
      </c>
      <c r="L827" s="96"/>
      <c r="M827" s="96"/>
      <c r="N827" s="96"/>
    </row>
    <row r="828" spans="1:14" ht="12.75">
      <c r="A828" s="5"/>
      <c r="B828" s="27">
        <v>1968</v>
      </c>
      <c r="C828" s="14">
        <v>870</v>
      </c>
      <c r="D828" s="20">
        <v>153</v>
      </c>
      <c r="E828" s="20">
        <f t="shared" si="32"/>
        <v>107.9</v>
      </c>
      <c r="F828" s="20">
        <f t="shared" si="31"/>
        <v>260.9</v>
      </c>
      <c r="G828" s="33">
        <f t="shared" si="35"/>
        <v>0.2998850574712643</v>
      </c>
      <c r="H828" s="20">
        <f t="shared" si="33"/>
        <v>134.532</v>
      </c>
      <c r="I828" s="20">
        <f t="shared" si="34"/>
        <v>107.8</v>
      </c>
      <c r="J828" s="20">
        <f t="shared" si="36"/>
        <v>242.332</v>
      </c>
      <c r="K828" s="33">
        <f t="shared" si="37"/>
        <v>0.2785425287356322</v>
      </c>
      <c r="L828" s="96"/>
      <c r="M828" s="96"/>
      <c r="N828" s="96"/>
    </row>
    <row r="829" spans="1:14" ht="12.75">
      <c r="A829" s="5"/>
      <c r="B829" s="27">
        <v>1969</v>
      </c>
      <c r="C829" s="14">
        <v>948</v>
      </c>
      <c r="D829" s="20">
        <v>186.8</v>
      </c>
      <c r="E829" s="20">
        <f t="shared" si="32"/>
        <v>120.8</v>
      </c>
      <c r="F829" s="20">
        <f t="shared" si="31"/>
        <v>307.6</v>
      </c>
      <c r="G829" s="33">
        <f t="shared" si="35"/>
        <v>0.3244725738396625</v>
      </c>
      <c r="H829" s="20">
        <f t="shared" si="33"/>
        <v>157.464</v>
      </c>
      <c r="I829" s="20">
        <f t="shared" si="34"/>
        <v>119.3</v>
      </c>
      <c r="J829" s="20">
        <f t="shared" si="36"/>
        <v>276.764</v>
      </c>
      <c r="K829" s="33">
        <f t="shared" si="37"/>
        <v>0.2919451476793249</v>
      </c>
      <c r="L829" s="96"/>
      <c r="M829" s="96"/>
      <c r="N829" s="96"/>
    </row>
    <row r="830" spans="1:14" ht="12.75">
      <c r="A830" s="5"/>
      <c r="B830" s="27">
        <v>1970</v>
      </c>
      <c r="C830" s="14">
        <v>1010</v>
      </c>
      <c r="D830" s="20">
        <v>192.7</v>
      </c>
      <c r="E830" s="20">
        <f t="shared" si="32"/>
        <v>135.8</v>
      </c>
      <c r="F830" s="20">
        <f t="shared" si="31"/>
        <v>328.5</v>
      </c>
      <c r="G830" s="33">
        <f t="shared" si="35"/>
        <v>0.32524752475247526</v>
      </c>
      <c r="H830" s="20">
        <f t="shared" si="33"/>
        <v>178.134</v>
      </c>
      <c r="I830" s="20">
        <f t="shared" si="34"/>
        <v>134</v>
      </c>
      <c r="J830" s="20">
        <f t="shared" si="36"/>
        <v>312.134</v>
      </c>
      <c r="K830" s="33">
        <f t="shared" si="37"/>
        <v>0.30904356435643565</v>
      </c>
      <c r="L830" s="96"/>
      <c r="N830" s="96"/>
    </row>
    <row r="831" spans="1:14" ht="12.75">
      <c r="A831" s="5"/>
      <c r="B831" s="27">
        <v>1971</v>
      </c>
      <c r="C831" s="14">
        <v>1078</v>
      </c>
      <c r="D831" s="20">
        <v>187.1</v>
      </c>
      <c r="E831" s="20">
        <f t="shared" si="32"/>
        <v>153.6</v>
      </c>
      <c r="F831" s="20">
        <f t="shared" si="31"/>
        <v>340.7</v>
      </c>
      <c r="G831" s="33">
        <f t="shared" si="35"/>
        <v>0.3160482374768089</v>
      </c>
      <c r="H831" s="20">
        <f t="shared" si="33"/>
        <v>183.64</v>
      </c>
      <c r="I831" s="20">
        <f t="shared" si="34"/>
        <v>151</v>
      </c>
      <c r="J831" s="20">
        <f t="shared" si="36"/>
        <v>334.64</v>
      </c>
      <c r="K831" s="33">
        <f t="shared" si="37"/>
        <v>0.31042671614100187</v>
      </c>
      <c r="L831" s="96"/>
      <c r="N831" s="96"/>
    </row>
    <row r="832" spans="1:14" ht="12.75">
      <c r="A832" s="5"/>
      <c r="B832" s="27">
        <v>1972</v>
      </c>
      <c r="C832" s="14">
        <v>1175</v>
      </c>
      <c r="D832" s="20">
        <v>207.3</v>
      </c>
      <c r="E832" s="20">
        <f t="shared" si="32"/>
        <v>179.3</v>
      </c>
      <c r="F832" s="20">
        <f t="shared" si="31"/>
        <v>386.6</v>
      </c>
      <c r="G832" s="33">
        <f t="shared" si="35"/>
        <v>0.3290212765957447</v>
      </c>
      <c r="H832" s="20">
        <f t="shared" si="33"/>
        <v>195.649</v>
      </c>
      <c r="I832" s="20">
        <f>E676</f>
        <v>166.95</v>
      </c>
      <c r="J832" s="20">
        <f t="shared" si="36"/>
        <v>362.599</v>
      </c>
      <c r="K832" s="33">
        <f t="shared" si="37"/>
        <v>0.30859489361702125</v>
      </c>
      <c r="L832" s="96"/>
      <c r="N832" s="96"/>
    </row>
    <row r="833" spans="1:14" ht="12.75">
      <c r="A833" s="5"/>
      <c r="B833" s="27">
        <v>1973</v>
      </c>
      <c r="C833" s="14">
        <v>1310</v>
      </c>
      <c r="D833" s="20">
        <v>230.8</v>
      </c>
      <c r="E833" s="20">
        <f t="shared" si="32"/>
        <v>196.4</v>
      </c>
      <c r="F833" s="20">
        <f t="shared" si="31"/>
        <v>427.20000000000005</v>
      </c>
      <c r="G833" s="33">
        <f t="shared" si="35"/>
        <v>0.3261068702290077</v>
      </c>
      <c r="H833" s="20">
        <f t="shared" si="33"/>
        <v>210.172</v>
      </c>
      <c r="I833" s="20">
        <f t="shared" si="34"/>
        <v>182.9</v>
      </c>
      <c r="J833" s="20">
        <f t="shared" si="36"/>
        <v>393.072</v>
      </c>
      <c r="K833" s="33">
        <f t="shared" si="37"/>
        <v>0.3000549618320611</v>
      </c>
      <c r="L833" s="96"/>
      <c r="N833" s="96"/>
    </row>
    <row r="834" spans="1:14" ht="12.75">
      <c r="A834" s="5"/>
      <c r="B834" s="27">
        <v>1974</v>
      </c>
      <c r="C834" s="14">
        <v>1438</v>
      </c>
      <c r="D834" s="20">
        <v>263.2</v>
      </c>
      <c r="E834" s="20">
        <f t="shared" si="32"/>
        <v>213.1</v>
      </c>
      <c r="F834" s="20">
        <f t="shared" si="31"/>
        <v>476.29999999999995</v>
      </c>
      <c r="G834" s="33">
        <f t="shared" si="35"/>
        <v>0.3312239221140473</v>
      </c>
      <c r="H834" s="20">
        <f t="shared" si="33"/>
        <v>230.681</v>
      </c>
      <c r="I834" s="20">
        <f t="shared" si="34"/>
        <v>205.9</v>
      </c>
      <c r="J834" s="20">
        <f t="shared" si="36"/>
        <v>436.581</v>
      </c>
      <c r="K834" s="33">
        <f t="shared" si="37"/>
        <v>0.3036029207232267</v>
      </c>
      <c r="L834" s="96"/>
      <c r="N834" s="96"/>
    </row>
    <row r="835" spans="1:14" ht="12.75">
      <c r="A835" s="5"/>
      <c r="B835" s="27">
        <v>1975</v>
      </c>
      <c r="C835" s="14">
        <v>1554</v>
      </c>
      <c r="D835" s="20">
        <v>279.1</v>
      </c>
      <c r="E835" s="20">
        <f t="shared" si="32"/>
        <v>239.6</v>
      </c>
      <c r="F835" s="20">
        <f t="shared" si="31"/>
        <v>518.7</v>
      </c>
      <c r="G835" s="33">
        <f t="shared" si="35"/>
        <v>0.3337837837837838</v>
      </c>
      <c r="H835" s="20">
        <f t="shared" si="33"/>
        <v>245.707</v>
      </c>
      <c r="I835" s="20">
        <f t="shared" si="34"/>
        <v>235.2</v>
      </c>
      <c r="J835" s="20">
        <f t="shared" si="36"/>
        <v>480.907</v>
      </c>
      <c r="K835" s="33">
        <f t="shared" si="37"/>
        <v>0.309463963963964</v>
      </c>
      <c r="L835" s="96"/>
      <c r="N835" s="96"/>
    </row>
    <row r="836" spans="1:12" ht="12.75">
      <c r="A836" s="5"/>
      <c r="B836" s="27">
        <v>1976</v>
      </c>
      <c r="C836" s="14">
        <v>1733</v>
      </c>
      <c r="D836" s="20">
        <v>298.1</v>
      </c>
      <c r="E836" s="20">
        <f t="shared" si="32"/>
        <v>270.1</v>
      </c>
      <c r="F836" s="20">
        <f t="shared" si="31"/>
        <v>568.2</v>
      </c>
      <c r="G836" s="33">
        <f t="shared" si="35"/>
        <v>0.3278707443739181</v>
      </c>
      <c r="H836" s="20">
        <f t="shared" si="33"/>
        <v>269.359</v>
      </c>
      <c r="I836" s="20">
        <f t="shared" si="34"/>
        <v>254.9</v>
      </c>
      <c r="J836" s="20">
        <f t="shared" si="36"/>
        <v>524.259</v>
      </c>
      <c r="K836" s="33">
        <f t="shared" si="37"/>
        <v>0.30251529140219274</v>
      </c>
      <c r="L836" s="96"/>
    </row>
    <row r="837" spans="1:12" ht="12.75">
      <c r="A837" s="5"/>
      <c r="B837" s="27">
        <v>1977</v>
      </c>
      <c r="C837" s="14">
        <v>1972</v>
      </c>
      <c r="D837" s="20">
        <v>355.5</v>
      </c>
      <c r="E837" s="20">
        <f t="shared" si="32"/>
        <v>300.1</v>
      </c>
      <c r="F837" s="20">
        <f t="shared" si="31"/>
        <v>655.6</v>
      </c>
      <c r="G837" s="33">
        <f t="shared" si="35"/>
        <v>0.3324543610547667</v>
      </c>
      <c r="H837" s="20">
        <f t="shared" si="33"/>
        <v>332.332</v>
      </c>
      <c r="I837" s="20">
        <f t="shared" si="34"/>
        <v>273.2</v>
      </c>
      <c r="J837" s="20">
        <f t="shared" si="36"/>
        <v>605.5319999999999</v>
      </c>
      <c r="K837" s="33">
        <f t="shared" si="37"/>
        <v>0.3070649087221095</v>
      </c>
      <c r="L837" s="96"/>
    </row>
    <row r="838" spans="1:12" ht="12.75">
      <c r="A838" s="5"/>
      <c r="B838" s="27">
        <v>1978</v>
      </c>
      <c r="C838" s="14">
        <v>2214</v>
      </c>
      <c r="D838" s="20">
        <v>399.7</v>
      </c>
      <c r="E838" s="20">
        <f t="shared" si="32"/>
        <v>330.3</v>
      </c>
      <c r="F838" s="20">
        <f t="shared" si="31"/>
        <v>730</v>
      </c>
      <c r="G838" s="33">
        <f t="shared" si="35"/>
        <v>0.3297199638663053</v>
      </c>
      <c r="H838" s="20">
        <f t="shared" si="33"/>
        <v>371.792</v>
      </c>
      <c r="I838" s="20">
        <f t="shared" si="34"/>
        <v>301.3</v>
      </c>
      <c r="J838" s="20">
        <f t="shared" si="36"/>
        <v>673.092</v>
      </c>
      <c r="K838" s="33">
        <f t="shared" si="37"/>
        <v>0.30401626016260164</v>
      </c>
      <c r="L838" s="96"/>
    </row>
    <row r="839" spans="1:12" ht="12.75">
      <c r="A839" s="5"/>
      <c r="B839" s="27">
        <v>1979</v>
      </c>
      <c r="C839" s="14">
        <v>2498</v>
      </c>
      <c r="D839" s="20">
        <v>463.2</v>
      </c>
      <c r="E839" s="20">
        <f t="shared" si="32"/>
        <v>355.3</v>
      </c>
      <c r="F839" s="20">
        <f t="shared" si="31"/>
        <v>818.5</v>
      </c>
      <c r="G839" s="33">
        <f t="shared" si="35"/>
        <v>0.327662129703763</v>
      </c>
      <c r="H839" s="20">
        <f t="shared" si="33"/>
        <v>409.218</v>
      </c>
      <c r="I839" s="20">
        <f t="shared" si="34"/>
        <v>327.7</v>
      </c>
      <c r="J839" s="20">
        <f t="shared" si="36"/>
        <v>736.918</v>
      </c>
      <c r="K839" s="33">
        <f t="shared" si="37"/>
        <v>0.29500320256204965</v>
      </c>
      <c r="L839" s="96"/>
    </row>
    <row r="840" spans="1:12" ht="12.75">
      <c r="A840" s="5"/>
      <c r="B840" s="27">
        <v>1980</v>
      </c>
      <c r="C840" s="14">
        <v>2719</v>
      </c>
      <c r="D840" s="20">
        <v>517.1</v>
      </c>
      <c r="E840" s="20">
        <f t="shared" si="32"/>
        <v>390</v>
      </c>
      <c r="F840" s="20">
        <f t="shared" si="31"/>
        <v>907.1</v>
      </c>
      <c r="G840" s="33">
        <f t="shared" si="35"/>
        <v>0.33361529974255244</v>
      </c>
      <c r="H840" s="20">
        <f t="shared" si="33"/>
        <v>458.746</v>
      </c>
      <c r="I840" s="20">
        <f t="shared" si="34"/>
        <v>363.2</v>
      </c>
      <c r="J840" s="20">
        <f t="shared" si="36"/>
        <v>821.9459999999999</v>
      </c>
      <c r="K840" s="33">
        <f t="shared" si="37"/>
        <v>0.3022971680764987</v>
      </c>
      <c r="L840" s="96"/>
    </row>
    <row r="841" spans="1:12" ht="12.75">
      <c r="A841" s="5"/>
      <c r="B841" s="27">
        <v>1981</v>
      </c>
      <c r="C841" s="14">
        <v>3048</v>
      </c>
      <c r="D841" s="20">
        <v>599.2</v>
      </c>
      <c r="E841" s="20">
        <f t="shared" si="32"/>
        <v>425.6</v>
      </c>
      <c r="F841" s="20">
        <f t="shared" si="31"/>
        <v>1024.8000000000002</v>
      </c>
      <c r="G841" s="33">
        <f t="shared" si="35"/>
        <v>0.33622047244094494</v>
      </c>
      <c r="H841" s="20">
        <f t="shared" si="33"/>
        <v>504.032</v>
      </c>
      <c r="I841" s="20">
        <f t="shared" si="34"/>
        <v>391.4</v>
      </c>
      <c r="J841" s="20">
        <f t="shared" si="36"/>
        <v>895.432</v>
      </c>
      <c r="K841" s="33">
        <f t="shared" si="37"/>
        <v>0.2937769028871391</v>
      </c>
      <c r="L841" s="96"/>
    </row>
    <row r="842" spans="1:12" ht="12.75">
      <c r="A842" s="5"/>
      <c r="B842" s="27">
        <v>1982</v>
      </c>
      <c r="C842" s="14">
        <v>3214</v>
      </c>
      <c r="D842" s="20">
        <v>617.8</v>
      </c>
      <c r="E842" s="20">
        <f t="shared" si="32"/>
        <v>449.4</v>
      </c>
      <c r="F842" s="20">
        <f t="shared" si="31"/>
        <v>1067.1999999999998</v>
      </c>
      <c r="G842" s="33">
        <f t="shared" si="35"/>
        <v>0.3320472930927193</v>
      </c>
      <c r="H842" s="20">
        <f t="shared" si="33"/>
        <v>590.947</v>
      </c>
      <c r="I842" s="20">
        <f t="shared" si="34"/>
        <v>414.3</v>
      </c>
      <c r="J842" s="20">
        <f t="shared" si="36"/>
        <v>1005.2470000000001</v>
      </c>
      <c r="K842" s="33">
        <f t="shared" si="37"/>
        <v>0.3127713130056005</v>
      </c>
      <c r="L842" s="96"/>
    </row>
    <row r="843" spans="1:12" ht="12.75">
      <c r="A843" s="5"/>
      <c r="B843" s="27">
        <v>1983</v>
      </c>
      <c r="C843" s="14">
        <v>3422</v>
      </c>
      <c r="D843" s="20">
        <v>600.6</v>
      </c>
      <c r="E843" s="20">
        <f t="shared" si="32"/>
        <v>487.7</v>
      </c>
      <c r="F843" s="20">
        <f t="shared" si="31"/>
        <v>1088.3</v>
      </c>
      <c r="G843" s="33">
        <f t="shared" si="35"/>
        <v>0.3180303915838691</v>
      </c>
      <c r="H843" s="20">
        <f t="shared" si="33"/>
        <v>679.249</v>
      </c>
      <c r="I843" s="20">
        <f t="shared" si="34"/>
        <v>440.2</v>
      </c>
      <c r="J843" s="20">
        <f t="shared" si="36"/>
        <v>1119.449</v>
      </c>
      <c r="K843" s="33">
        <f t="shared" si="37"/>
        <v>0.32713296317942725</v>
      </c>
      <c r="L843" s="96"/>
    </row>
    <row r="844" spans="1:12" ht="12.75">
      <c r="A844" s="5"/>
      <c r="B844" s="27">
        <v>1984</v>
      </c>
      <c r="C844" s="14">
        <v>3820</v>
      </c>
      <c r="D844" s="20">
        <v>666.6</v>
      </c>
      <c r="E844" s="20">
        <f t="shared" si="32"/>
        <v>540.5</v>
      </c>
      <c r="F844" s="20">
        <f t="shared" si="31"/>
        <v>1207.1</v>
      </c>
      <c r="G844" s="33">
        <f t="shared" si="35"/>
        <v>0.31599476439790575</v>
      </c>
      <c r="H844" s="20">
        <f t="shared" si="33"/>
        <v>745.755</v>
      </c>
      <c r="I844" s="20">
        <f t="shared" si="34"/>
        <v>475.9</v>
      </c>
      <c r="J844" s="20">
        <f t="shared" si="36"/>
        <v>1221.655</v>
      </c>
      <c r="K844" s="33">
        <f t="shared" si="37"/>
        <v>0.3198049738219895</v>
      </c>
      <c r="L844" s="96"/>
    </row>
    <row r="845" spans="1:12" ht="12.75">
      <c r="A845" s="5"/>
      <c r="B845" s="27">
        <v>1985</v>
      </c>
      <c r="C845" s="14">
        <v>4108</v>
      </c>
      <c r="D845" s="20">
        <v>734.1</v>
      </c>
      <c r="E845" s="20">
        <f t="shared" si="32"/>
        <v>581.8</v>
      </c>
      <c r="F845" s="20">
        <f t="shared" si="31"/>
        <v>1315.9</v>
      </c>
      <c r="G845" s="33">
        <f t="shared" si="35"/>
        <v>0.32032619279454727</v>
      </c>
      <c r="H845" s="20">
        <f t="shared" si="33"/>
        <v>808.38</v>
      </c>
      <c r="I845" s="20">
        <f t="shared" si="34"/>
        <v>516.7</v>
      </c>
      <c r="J845" s="20">
        <f t="shared" si="36"/>
        <v>1325.08</v>
      </c>
      <c r="K845" s="33">
        <f t="shared" si="37"/>
        <v>0.3225608568646543</v>
      </c>
      <c r="L845" s="96"/>
    </row>
    <row r="846" spans="1:12" ht="12.75">
      <c r="A846" s="5"/>
      <c r="B846" s="27">
        <v>1986</v>
      </c>
      <c r="C846" s="14">
        <v>4368</v>
      </c>
      <c r="D846" s="20">
        <v>769.3</v>
      </c>
      <c r="E846" s="20">
        <f t="shared" si="32"/>
        <v>626.3</v>
      </c>
      <c r="F846" s="20">
        <f t="shared" si="31"/>
        <v>1395.6</v>
      </c>
      <c r="G846" s="33">
        <f t="shared" si="35"/>
        <v>0.3195054945054945</v>
      </c>
      <c r="H846" s="20">
        <f t="shared" si="33"/>
        <v>851.888</v>
      </c>
      <c r="I846" s="20">
        <f t="shared" si="34"/>
        <v>563.5</v>
      </c>
      <c r="J846" s="20">
        <f t="shared" si="36"/>
        <v>1415.388</v>
      </c>
      <c r="K846" s="33">
        <f t="shared" si="37"/>
        <v>0.32403571428571426</v>
      </c>
      <c r="L846" s="96"/>
    </row>
    <row r="847" spans="1:12" ht="12.75">
      <c r="A847" s="5"/>
      <c r="B847" s="27">
        <v>1987</v>
      </c>
      <c r="C847" s="14">
        <v>4609</v>
      </c>
      <c r="D847" s="20">
        <v>854.5</v>
      </c>
      <c r="E847" s="20">
        <f t="shared" si="32"/>
        <v>655.2</v>
      </c>
      <c r="F847" s="20">
        <f t="shared" si="31"/>
        <v>1509.7</v>
      </c>
      <c r="G847" s="33">
        <f t="shared" si="35"/>
        <v>0.32755478411802996</v>
      </c>
      <c r="H847" s="20">
        <f t="shared" si="33"/>
        <v>946.499</v>
      </c>
      <c r="I847" s="20">
        <f t="shared" si="34"/>
        <v>604.1</v>
      </c>
      <c r="J847" s="20">
        <f t="shared" si="36"/>
        <v>1550.5990000000002</v>
      </c>
      <c r="K847" s="33">
        <f t="shared" si="37"/>
        <v>0.336428509438056</v>
      </c>
      <c r="L847" s="96"/>
    </row>
    <row r="848" spans="1:12" ht="12.75">
      <c r="A848" s="5"/>
      <c r="B848" s="27">
        <v>1988</v>
      </c>
      <c r="C848" s="14">
        <v>4957</v>
      </c>
      <c r="D848" s="20">
        <v>909.3</v>
      </c>
      <c r="E848" s="20">
        <f t="shared" si="32"/>
        <v>697.6</v>
      </c>
      <c r="F848" s="20">
        <f t="shared" si="31"/>
        <v>1606.9</v>
      </c>
      <c r="G848" s="33">
        <f t="shared" si="35"/>
        <v>0.32416784345370186</v>
      </c>
      <c r="H848" s="20">
        <f t="shared" si="33"/>
        <v>990.505</v>
      </c>
      <c r="I848" s="20">
        <f t="shared" si="34"/>
        <v>651.1</v>
      </c>
      <c r="J848" s="20">
        <f t="shared" si="36"/>
        <v>1641.605</v>
      </c>
      <c r="K848" s="33">
        <f t="shared" si="37"/>
        <v>0.3311690538632237</v>
      </c>
      <c r="L848" s="96"/>
    </row>
    <row r="849" spans="1:12" ht="12.75">
      <c r="A849" s="5"/>
      <c r="B849" s="27">
        <v>1989</v>
      </c>
      <c r="C849" s="14">
        <v>5355</v>
      </c>
      <c r="D849" s="20">
        <v>1001.1</v>
      </c>
      <c r="E849" s="20">
        <f t="shared" si="32"/>
        <v>749.9</v>
      </c>
      <c r="F849" s="20">
        <f t="shared" si="31"/>
        <v>1751</v>
      </c>
      <c r="G849" s="33">
        <f t="shared" si="35"/>
        <v>0.326984126984127</v>
      </c>
      <c r="H849" s="20">
        <f t="shared" si="33"/>
        <v>1004.164</v>
      </c>
      <c r="I849" s="20">
        <f t="shared" si="34"/>
        <v>703.5</v>
      </c>
      <c r="J849" s="20">
        <f t="shared" si="36"/>
        <v>1707.664</v>
      </c>
      <c r="K849" s="33">
        <f t="shared" si="37"/>
        <v>0.31889150326797383</v>
      </c>
      <c r="L849" s="96"/>
    </row>
    <row r="850" spans="1:12" ht="12.75">
      <c r="A850" s="5"/>
      <c r="B850" s="27">
        <v>1990</v>
      </c>
      <c r="C850" s="14">
        <v>5683</v>
      </c>
      <c r="D850" s="20">
        <v>1031.9</v>
      </c>
      <c r="E850" s="20">
        <f t="shared" si="32"/>
        <v>800.1</v>
      </c>
      <c r="F850" s="20">
        <f t="shared" si="31"/>
        <v>1832</v>
      </c>
      <c r="G850" s="33">
        <f t="shared" si="35"/>
        <v>0.32236494809079713</v>
      </c>
      <c r="H850" s="20">
        <f t="shared" si="33"/>
        <v>1064.489</v>
      </c>
      <c r="I850" s="20">
        <f t="shared" si="34"/>
        <v>764.7</v>
      </c>
      <c r="J850" s="20">
        <f t="shared" si="36"/>
        <v>1829.189</v>
      </c>
      <c r="K850" s="33">
        <f t="shared" si="37"/>
        <v>0.3218703149744853</v>
      </c>
      <c r="L850" s="96"/>
    </row>
    <row r="851" spans="1:12" ht="12.75">
      <c r="A851" s="5"/>
      <c r="B851" s="27">
        <v>1991</v>
      </c>
      <c r="C851" s="14">
        <v>5861</v>
      </c>
      <c r="D851" s="20">
        <v>1054.9</v>
      </c>
      <c r="E851" s="20">
        <f t="shared" si="32"/>
        <v>836.4279061653923</v>
      </c>
      <c r="F851" s="20">
        <f t="shared" si="31"/>
        <v>1891.3279061653925</v>
      </c>
      <c r="G851" s="33">
        <f t="shared" si="35"/>
        <v>0.32269713464688493</v>
      </c>
      <c r="H851" s="20">
        <f t="shared" si="33"/>
        <v>1143.671</v>
      </c>
      <c r="I851" s="20">
        <f t="shared" si="34"/>
        <v>789.3048646654482</v>
      </c>
      <c r="J851" s="20">
        <f t="shared" si="36"/>
        <v>1932.9758646654482</v>
      </c>
      <c r="K851" s="33">
        <f t="shared" si="37"/>
        <v>0.32980308218144483</v>
      </c>
      <c r="L851" s="96"/>
    </row>
    <row r="852" spans="1:12" ht="12.75">
      <c r="A852" s="5"/>
      <c r="B852" s="27">
        <v>1992</v>
      </c>
      <c r="C852" s="14">
        <v>6149</v>
      </c>
      <c r="D852" s="20">
        <v>1091.4</v>
      </c>
      <c r="E852" s="20">
        <f t="shared" si="32"/>
        <v>874.4052521087642</v>
      </c>
      <c r="F852" s="20">
        <f t="shared" si="31"/>
        <v>1965.8052521087643</v>
      </c>
      <c r="G852" s="33">
        <f t="shared" si="35"/>
        <v>0.31969511336945267</v>
      </c>
      <c r="H852" s="20">
        <f t="shared" si="33"/>
        <v>1253.163</v>
      </c>
      <c r="I852" s="20">
        <f t="shared" si="34"/>
        <v>814.7014115137198</v>
      </c>
      <c r="J852" s="20">
        <f t="shared" si="36"/>
        <v>2067.86441151372</v>
      </c>
      <c r="K852" s="33">
        <f t="shared" si="37"/>
        <v>0.33629279744897056</v>
      </c>
      <c r="L852" s="96"/>
    </row>
    <row r="853" spans="1:12" ht="12.75">
      <c r="A853" s="5"/>
      <c r="B853" s="27">
        <v>1993</v>
      </c>
      <c r="C853" s="14">
        <v>6477</v>
      </c>
      <c r="D853" s="20">
        <v>1154.5</v>
      </c>
      <c r="E853" s="20">
        <f t="shared" si="32"/>
        <v>914.1069293355275</v>
      </c>
      <c r="F853" s="20">
        <f t="shared" si="31"/>
        <v>2068.6069293355276</v>
      </c>
      <c r="G853" s="33">
        <f t="shared" si="35"/>
        <v>0.3193773242759808</v>
      </c>
      <c r="H853" s="20">
        <f t="shared" si="33"/>
        <v>1324.4</v>
      </c>
      <c r="I853" s="20">
        <f t="shared" si="34"/>
        <v>840.9151135838711</v>
      </c>
      <c r="J853" s="20">
        <f t="shared" si="36"/>
        <v>2165.315113583871</v>
      </c>
      <c r="K853" s="33">
        <f t="shared" si="37"/>
        <v>0.33430833929039233</v>
      </c>
      <c r="L853" s="96"/>
    </row>
    <row r="854" spans="1:12" ht="12.75">
      <c r="A854" s="5"/>
      <c r="B854" s="27">
        <v>1994</v>
      </c>
      <c r="C854" s="14">
        <v>6837</v>
      </c>
      <c r="D854" s="20">
        <v>1258.7</v>
      </c>
      <c r="E854" s="20">
        <f t="shared" si="32"/>
        <v>955.6112297405217</v>
      </c>
      <c r="F854" s="20">
        <f t="shared" si="31"/>
        <v>2214.311229740522</v>
      </c>
      <c r="G854" s="33">
        <f t="shared" si="35"/>
        <v>0.32387176096833725</v>
      </c>
      <c r="H854" s="20">
        <f t="shared" si="33"/>
        <v>1381.681</v>
      </c>
      <c r="I854" s="20">
        <f t="shared" si="34"/>
        <v>867.9722635313814</v>
      </c>
      <c r="J854" s="20">
        <f t="shared" si="36"/>
        <v>2249.6532635313815</v>
      </c>
      <c r="K854" s="33">
        <f t="shared" si="37"/>
        <v>0.3290409921795205</v>
      </c>
      <c r="L854" s="96"/>
    </row>
    <row r="855" spans="1:12" ht="12.75">
      <c r="A855" s="5"/>
      <c r="B855" s="27">
        <v>1995</v>
      </c>
      <c r="C855" s="14">
        <v>7187</v>
      </c>
      <c r="D855" s="20">
        <v>1351.9</v>
      </c>
      <c r="E855" s="20">
        <f t="shared" si="32"/>
        <v>999</v>
      </c>
      <c r="F855" s="20">
        <f t="shared" si="31"/>
        <v>2350.9</v>
      </c>
      <c r="G855" s="33">
        <f t="shared" si="35"/>
        <v>0.32710449422568527</v>
      </c>
      <c r="H855" s="20">
        <f t="shared" si="33"/>
        <v>1409.414</v>
      </c>
      <c r="I855" s="20">
        <f t="shared" si="34"/>
        <v>895.9</v>
      </c>
      <c r="J855" s="20">
        <f t="shared" si="36"/>
        <v>2305.314</v>
      </c>
      <c r="K855" s="33">
        <f t="shared" si="37"/>
        <v>0.32076165298455545</v>
      </c>
      <c r="L855" s="96"/>
    </row>
    <row r="856" spans="1:11" ht="12.75">
      <c r="A856" s="5"/>
      <c r="B856" s="27">
        <v>1996</v>
      </c>
      <c r="C856" s="14">
        <v>7661.6</v>
      </c>
      <c r="D856" s="20">
        <v>1452.7</v>
      </c>
      <c r="E856" s="20">
        <f t="shared" si="32"/>
        <v>1043.4</v>
      </c>
      <c r="F856" s="20">
        <f t="shared" si="31"/>
        <v>2496.1000000000004</v>
      </c>
      <c r="G856" s="33">
        <f t="shared" si="35"/>
        <v>0.32579356792314923</v>
      </c>
      <c r="H856" s="20">
        <f t="shared" si="33"/>
        <v>1461.731</v>
      </c>
      <c r="I856" s="20">
        <f t="shared" si="34"/>
        <v>938</v>
      </c>
      <c r="J856" s="20">
        <f t="shared" si="36"/>
        <v>2399.7309999999998</v>
      </c>
      <c r="K856" s="33">
        <f t="shared" si="37"/>
        <v>0.31321538582019415</v>
      </c>
    </row>
    <row r="857" spans="1:11" ht="12.75">
      <c r="A857" s="5"/>
      <c r="B857" s="27">
        <v>1997</v>
      </c>
      <c r="C857" s="14">
        <v>8110.9</v>
      </c>
      <c r="D857" s="20">
        <v>1579.292</v>
      </c>
      <c r="E857" s="20">
        <f t="shared" si="32"/>
        <v>1193.34027277131</v>
      </c>
      <c r="F857" s="20">
        <f t="shared" si="31"/>
        <v>2772.63227277131</v>
      </c>
      <c r="G857" s="33">
        <f t="shared" si="35"/>
        <v>0.34184027330768596</v>
      </c>
      <c r="H857" s="20">
        <f t="shared" si="33"/>
        <v>1515.729</v>
      </c>
      <c r="I857" s="20">
        <f t="shared" si="34"/>
        <v>1086.39378543528</v>
      </c>
      <c r="J857" s="20">
        <f t="shared" si="36"/>
        <v>2602.12278543528</v>
      </c>
      <c r="K857" s="33">
        <f t="shared" si="37"/>
        <v>0.3208180085360786</v>
      </c>
    </row>
    <row r="858" spans="1:11" ht="12.75">
      <c r="A858" s="5"/>
      <c r="B858" s="27">
        <v>1998</v>
      </c>
      <c r="C858" s="14">
        <v>8511</v>
      </c>
      <c r="D858" s="20">
        <v>1721.798</v>
      </c>
      <c r="E858" s="20">
        <f t="shared" si="32"/>
        <v>1264.10327781097</v>
      </c>
      <c r="F858" s="20">
        <f t="shared" si="31"/>
        <v>2985.90127781097</v>
      </c>
      <c r="G858" s="33">
        <f t="shared" si="35"/>
        <v>0.35082848993196686</v>
      </c>
      <c r="H858" s="57">
        <v>1652.232</v>
      </c>
      <c r="I858" s="20">
        <f t="shared" si="34"/>
        <v>1153.09733016139</v>
      </c>
      <c r="J858" s="20">
        <f aca="true" t="shared" si="38" ref="J858:J863">SUM(H858:I858)</f>
        <v>2805.32933016139</v>
      </c>
      <c r="K858" s="33">
        <f t="shared" si="37"/>
        <v>0.32961218777598283</v>
      </c>
    </row>
    <row r="859" spans="1:11" ht="12.75">
      <c r="A859" s="5"/>
      <c r="B859" s="27">
        <v>1999</v>
      </c>
      <c r="C859" s="14">
        <v>9100</v>
      </c>
      <c r="D859" s="20">
        <v>1806.334</v>
      </c>
      <c r="E859" s="20">
        <f t="shared" si="32"/>
        <v>1331.1325282488792</v>
      </c>
      <c r="F859" s="20">
        <f t="shared" si="31"/>
        <v>3137.4665282488795</v>
      </c>
      <c r="G859" s="33">
        <f t="shared" si="35"/>
        <v>0.34477654156581095</v>
      </c>
      <c r="H859" s="57">
        <v>1701.9</v>
      </c>
      <c r="I859" s="20">
        <f t="shared" si="34"/>
        <v>1214.2514919176717</v>
      </c>
      <c r="J859" s="20">
        <f t="shared" si="38"/>
        <v>2916.1514919176716</v>
      </c>
      <c r="K859" s="33">
        <f t="shared" si="37"/>
        <v>0.32045620790304086</v>
      </c>
    </row>
    <row r="860" spans="1:11" ht="12.75">
      <c r="A860" s="5"/>
      <c r="B860" s="27">
        <v>2000</v>
      </c>
      <c r="C860" s="14">
        <v>9817</v>
      </c>
      <c r="D860" s="20">
        <v>2053.8</v>
      </c>
      <c r="E860" s="20">
        <v>1319.5</v>
      </c>
      <c r="F860" s="20">
        <f>SUM(D860:E860)</f>
        <v>3373.3</v>
      </c>
      <c r="G860" s="33">
        <f t="shared" si="35"/>
        <v>0.3436182133034532</v>
      </c>
      <c r="H860" s="57">
        <v>1788.826</v>
      </c>
      <c r="I860" s="135">
        <v>1269.5</v>
      </c>
      <c r="J860" s="57">
        <f t="shared" si="38"/>
        <v>3058.326</v>
      </c>
      <c r="K860" s="33">
        <f t="shared" si="37"/>
        <v>0.31153366608943667</v>
      </c>
    </row>
    <row r="861" spans="1:11" ht="12.75">
      <c r="A861" s="5"/>
      <c r="B861" s="27">
        <v>2001</v>
      </c>
      <c r="C861" s="14">
        <v>10100.8</v>
      </c>
      <c r="D861" s="20">
        <v>2017.8</v>
      </c>
      <c r="E861" s="20">
        <v>1382.7</v>
      </c>
      <c r="F861" s="20">
        <f>SUM(D861:E861)</f>
        <v>3400.5</v>
      </c>
      <c r="G861" s="33">
        <f t="shared" si="35"/>
        <v>0.3366565024552511</v>
      </c>
      <c r="H861" s="57">
        <v>1863.895</v>
      </c>
      <c r="I861" s="135">
        <v>1365.4</v>
      </c>
      <c r="J861" s="57">
        <f t="shared" si="38"/>
        <v>3229.295</v>
      </c>
      <c r="K861" s="33">
        <f t="shared" si="37"/>
        <v>0.319706854902582</v>
      </c>
    </row>
    <row r="862" spans="1:11" ht="12.75">
      <c r="A862" s="5"/>
      <c r="B862" s="27">
        <v>2002</v>
      </c>
      <c r="C862" s="14">
        <v>10480.8</v>
      </c>
      <c r="D862" s="20">
        <v>1860.7</v>
      </c>
      <c r="E862" s="20">
        <v>1424.7</v>
      </c>
      <c r="F862" s="20">
        <f>SUM(D862:E862)</f>
        <v>3285.4</v>
      </c>
      <c r="G862" s="33">
        <f t="shared" si="35"/>
        <v>0.31346843752385317</v>
      </c>
      <c r="H862" s="57">
        <v>2010.975</v>
      </c>
      <c r="I862" s="135">
        <v>1427.9</v>
      </c>
      <c r="J862" s="57">
        <f t="shared" si="38"/>
        <v>3438.875</v>
      </c>
      <c r="K862" s="33">
        <f t="shared" si="37"/>
        <v>0.3281118807724601</v>
      </c>
    </row>
    <row r="863" spans="1:11" ht="12.75">
      <c r="A863" s="5"/>
      <c r="B863" s="27">
        <v>2003</v>
      </c>
      <c r="C863" s="14">
        <v>10987.9</v>
      </c>
      <c r="D863" s="20">
        <v>1849.4</v>
      </c>
      <c r="E863" s="20">
        <v>1500.9</v>
      </c>
      <c r="F863" s="20">
        <f>SUM(D863:E863)</f>
        <v>3350.3</v>
      </c>
      <c r="G863" s="33">
        <f t="shared" si="35"/>
        <v>0.30490812621156</v>
      </c>
      <c r="H863" s="15">
        <v>2157.637</v>
      </c>
      <c r="I863" s="125">
        <v>1493.2608832576536</v>
      </c>
      <c r="J863" s="15">
        <f t="shared" si="38"/>
        <v>3650.897883257654</v>
      </c>
      <c r="K863" s="33">
        <f t="shared" si="37"/>
        <v>0.3322652993982157</v>
      </c>
    </row>
    <row r="864" spans="1:11" ht="12.75">
      <c r="A864" s="5"/>
      <c r="B864" s="27">
        <v>2004</v>
      </c>
      <c r="C864" s="60">
        <v>11685.9</v>
      </c>
      <c r="D864" s="20">
        <f>D863*F864/F863</f>
        <v>1796.2966122436796</v>
      </c>
      <c r="E864" s="20"/>
      <c r="F864" s="20">
        <v>3254.1</v>
      </c>
      <c r="G864" s="33">
        <f t="shared" si="35"/>
        <v>0.2784637896952738</v>
      </c>
      <c r="H864" s="48"/>
      <c r="I864" s="48"/>
      <c r="J864" s="48">
        <v>3623.2</v>
      </c>
      <c r="K864" s="33">
        <f t="shared" si="37"/>
        <v>0.3100488623041443</v>
      </c>
    </row>
    <row r="865" spans="1:11" ht="12.75">
      <c r="A865" s="5"/>
      <c r="B865" s="27">
        <v>2005</v>
      </c>
      <c r="C865" s="60">
        <v>12433.9</v>
      </c>
      <c r="D865" s="20"/>
      <c r="E865" s="20"/>
      <c r="F865" s="20">
        <v>3589.1</v>
      </c>
      <c r="G865" s="33">
        <f t="shared" si="35"/>
        <v>0.28865440449094815</v>
      </c>
      <c r="H865" s="48"/>
      <c r="I865" s="48"/>
      <c r="J865" s="48">
        <v>3892.2</v>
      </c>
      <c r="K865" s="33">
        <f t="shared" si="37"/>
        <v>0.3130313095649796</v>
      </c>
    </row>
    <row r="866" spans="1:11" ht="12.75">
      <c r="A866" s="5"/>
      <c r="B866" s="50">
        <v>2006</v>
      </c>
      <c r="C866" s="60">
        <v>13194.7</v>
      </c>
      <c r="D866" s="20"/>
      <c r="E866" s="20"/>
      <c r="F866" s="20">
        <v>3934.8</v>
      </c>
      <c r="G866" s="33">
        <f t="shared" si="35"/>
        <v>0.29821064518329327</v>
      </c>
      <c r="H866" s="48"/>
      <c r="I866" s="48"/>
      <c r="J866" s="48">
        <v>4130.3</v>
      </c>
      <c r="K866" s="33">
        <f t="shared" si="37"/>
        <v>0.3130272003152781</v>
      </c>
    </row>
    <row r="867" spans="1:11" ht="12.75">
      <c r="A867" s="5"/>
      <c r="B867" s="50">
        <v>2007</v>
      </c>
      <c r="C867" s="60">
        <v>14311.5</v>
      </c>
      <c r="D867" s="20"/>
      <c r="E867" s="20"/>
      <c r="F867" s="20">
        <v>4267.8416485407015</v>
      </c>
      <c r="G867" s="33">
        <f t="shared" si="35"/>
        <v>0.29821064518329327</v>
      </c>
      <c r="H867" s="48"/>
      <c r="I867" s="48"/>
      <c r="J867" s="48">
        <v>4479.888777312101</v>
      </c>
      <c r="K867" s="33">
        <f t="shared" si="37"/>
        <v>0.31302720031527803</v>
      </c>
    </row>
    <row r="868" spans="1:11" ht="12.75">
      <c r="A868" s="5"/>
      <c r="B868" s="50">
        <v>2008</v>
      </c>
      <c r="C868" s="27"/>
      <c r="D868" s="20"/>
      <c r="E868" s="20"/>
      <c r="F868" s="20"/>
      <c r="G868" s="29"/>
      <c r="H868" s="20"/>
      <c r="I868" s="20"/>
      <c r="J868" s="29"/>
      <c r="K868" s="29"/>
    </row>
    <row r="869" spans="1:11" ht="12.75">
      <c r="A869" s="5"/>
      <c r="B869" s="50">
        <v>2009</v>
      </c>
      <c r="C869" s="27"/>
      <c r="D869" s="20"/>
      <c r="E869" s="20"/>
      <c r="F869" s="20"/>
      <c r="G869" s="29"/>
      <c r="H869" s="20"/>
      <c r="I869" s="20"/>
      <c r="J869" s="29"/>
      <c r="K869" s="29"/>
    </row>
    <row r="870" spans="1:11" ht="13.5" thickBot="1">
      <c r="A870" s="5"/>
      <c r="B870" s="26">
        <v>2010</v>
      </c>
      <c r="C870" s="26"/>
      <c r="D870" s="19"/>
      <c r="E870" s="19"/>
      <c r="F870" s="19"/>
      <c r="G870" s="28"/>
      <c r="H870" s="19"/>
      <c r="I870" s="19"/>
      <c r="J870" s="28"/>
      <c r="K870" s="28"/>
    </row>
    <row r="871" spans="1:11" ht="12.75">
      <c r="A871" s="5"/>
      <c r="B871" s="127"/>
      <c r="C871" s="127"/>
      <c r="D871" s="134"/>
      <c r="E871" s="134"/>
      <c r="F871" s="134"/>
      <c r="G871" s="96"/>
      <c r="H871" s="134"/>
      <c r="I871" s="134"/>
      <c r="J871" s="96"/>
      <c r="K871" s="96"/>
    </row>
    <row r="872" spans="1:11" ht="12.75">
      <c r="A872" s="5"/>
      <c r="B872" s="127"/>
      <c r="C872" s="127"/>
      <c r="D872" s="134"/>
      <c r="E872" s="134"/>
      <c r="F872" s="134"/>
      <c r="G872" s="96"/>
      <c r="H872" s="134"/>
      <c r="I872" s="134"/>
      <c r="J872" s="96"/>
      <c r="K872" s="96"/>
    </row>
    <row r="873" spans="1:11" ht="12.75">
      <c r="A873" s="5"/>
      <c r="B873" s="127"/>
      <c r="C873" s="127"/>
      <c r="D873" s="134"/>
      <c r="E873" s="134"/>
      <c r="F873" s="134"/>
      <c r="G873" s="96"/>
      <c r="H873" s="134"/>
      <c r="I873" s="134"/>
      <c r="J873" s="96"/>
      <c r="K873" s="96"/>
    </row>
    <row r="874" spans="1:11" ht="12.75">
      <c r="A874" s="5"/>
      <c r="B874" s="127"/>
      <c r="C874" s="127"/>
      <c r="D874" s="134"/>
      <c r="E874" s="134"/>
      <c r="F874" s="134"/>
      <c r="G874" s="96"/>
      <c r="H874" s="134"/>
      <c r="I874" s="134"/>
      <c r="J874" s="96"/>
      <c r="K874" s="96"/>
    </row>
    <row r="875" spans="1:11" ht="12.75">
      <c r="A875" s="5"/>
      <c r="B875" s="127"/>
      <c r="C875" s="127"/>
      <c r="D875" s="134"/>
      <c r="E875" s="134"/>
      <c r="F875" s="134"/>
      <c r="G875" s="96"/>
      <c r="H875" s="134"/>
      <c r="I875" s="134"/>
      <c r="J875" s="96"/>
      <c r="K875" s="96"/>
    </row>
    <row r="876" spans="1:11" ht="12.75">
      <c r="A876" s="5"/>
      <c r="B876" s="127"/>
      <c r="C876" s="127"/>
      <c r="D876" s="134"/>
      <c r="E876" s="134"/>
      <c r="F876" s="134"/>
      <c r="G876" s="96"/>
      <c r="H876" s="134"/>
      <c r="I876" s="134"/>
      <c r="J876" s="96"/>
      <c r="K876" s="96"/>
    </row>
    <row r="877" spans="1:11" ht="12.75">
      <c r="A877" s="5"/>
      <c r="B877" s="127"/>
      <c r="C877" s="127"/>
      <c r="D877" s="134"/>
      <c r="E877" s="134"/>
      <c r="F877" s="134"/>
      <c r="G877" s="96"/>
      <c r="H877" s="134"/>
      <c r="I877" s="134"/>
      <c r="J877" s="96"/>
      <c r="K877" s="96"/>
    </row>
    <row r="878" spans="1:11" ht="12.75">
      <c r="A878" s="5"/>
      <c r="B878" s="127"/>
      <c r="C878" s="127"/>
      <c r="D878" s="134"/>
      <c r="E878" s="134"/>
      <c r="F878" s="134"/>
      <c r="G878" s="96"/>
      <c r="H878" s="134"/>
      <c r="I878" s="134"/>
      <c r="J878" s="96"/>
      <c r="K878" s="96"/>
    </row>
    <row r="879" spans="1:11" ht="12.75">
      <c r="A879" s="5"/>
      <c r="B879" s="127"/>
      <c r="C879" s="127"/>
      <c r="D879" s="134"/>
      <c r="E879" s="134"/>
      <c r="F879" s="134"/>
      <c r="G879" s="96"/>
      <c r="H879" s="134"/>
      <c r="I879" s="134"/>
      <c r="J879" s="96"/>
      <c r="K879" s="96"/>
    </row>
    <row r="880" spans="1:11" ht="12.75">
      <c r="A880" s="5"/>
      <c r="B880" s="127"/>
      <c r="C880" s="127"/>
      <c r="D880" s="134"/>
      <c r="E880" s="134"/>
      <c r="F880" s="134"/>
      <c r="G880" s="96"/>
      <c r="H880" s="134"/>
      <c r="I880" s="134"/>
      <c r="J880" s="96"/>
      <c r="K880" s="96"/>
    </row>
    <row r="881" spans="1:11" ht="12.75">
      <c r="A881" s="5"/>
      <c r="B881" s="127"/>
      <c r="C881" s="127"/>
      <c r="D881" s="134"/>
      <c r="E881" s="134"/>
      <c r="F881" s="134"/>
      <c r="G881" s="96"/>
      <c r="H881" s="134"/>
      <c r="I881" s="134"/>
      <c r="J881" s="96"/>
      <c r="K881" s="96"/>
    </row>
    <row r="882" spans="1:11" ht="12.75">
      <c r="A882" s="5"/>
      <c r="B882" s="127"/>
      <c r="C882" s="127"/>
      <c r="D882" s="134"/>
      <c r="E882" s="134"/>
      <c r="F882" s="134"/>
      <c r="G882" s="96"/>
      <c r="H882" s="134"/>
      <c r="I882" s="134"/>
      <c r="J882" s="96"/>
      <c r="K882" s="96"/>
    </row>
    <row r="883" spans="1:10" ht="16.5" customHeight="1">
      <c r="A883" s="5"/>
      <c r="B883" s="5"/>
      <c r="C883" s="5"/>
      <c r="D883" s="5"/>
      <c r="E883" s="5"/>
      <c r="F883" s="5"/>
      <c r="G883" s="66" t="s">
        <v>88</v>
      </c>
      <c r="H883" s="5"/>
      <c r="I883" s="5"/>
      <c r="J883" s="5"/>
    </row>
    <row r="884" spans="1:10" ht="12.75">
      <c r="A884" s="5"/>
      <c r="B884" s="5"/>
      <c r="C884" s="5"/>
      <c r="D884" s="5"/>
      <c r="E884" s="5"/>
      <c r="F884" s="5"/>
      <c r="G884" s="5"/>
      <c r="H884" s="5"/>
      <c r="I884" s="5"/>
      <c r="J884" s="5"/>
    </row>
    <row r="885" spans="1:10" ht="12.75">
      <c r="A885" s="5"/>
      <c r="B885" s="5"/>
      <c r="C885" s="5"/>
      <c r="D885" s="5"/>
      <c r="E885" s="5"/>
      <c r="F885" s="5"/>
      <c r="G885" s="5"/>
      <c r="H885" s="5"/>
      <c r="I885" s="5"/>
      <c r="J885" s="5"/>
    </row>
    <row r="886" spans="1:10" ht="12.75">
      <c r="A886" s="5"/>
      <c r="B886" s="5"/>
      <c r="C886" s="5"/>
      <c r="D886" s="5"/>
      <c r="E886" s="5"/>
      <c r="F886" s="5"/>
      <c r="G886" s="5"/>
      <c r="H886" s="5"/>
      <c r="I886" s="5"/>
      <c r="J886" s="5"/>
    </row>
    <row r="887" spans="1:10" ht="16.5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</row>
    <row r="888" spans="1:10" ht="12.75">
      <c r="A888" s="5"/>
      <c r="B888" s="5"/>
      <c r="C888" s="5"/>
      <c r="D888" s="5"/>
      <c r="E888" s="5"/>
      <c r="F888" s="5"/>
      <c r="G888" s="5"/>
      <c r="H888" s="5"/>
      <c r="I888" s="5"/>
      <c r="J888" s="5"/>
    </row>
    <row r="889" spans="1:10" ht="12.75">
      <c r="A889" s="5"/>
      <c r="B889" s="5"/>
      <c r="C889" s="5"/>
      <c r="D889" s="5"/>
      <c r="E889" s="5"/>
      <c r="F889" s="5"/>
      <c r="G889" s="5"/>
      <c r="H889" s="5"/>
      <c r="I889" s="5"/>
      <c r="J889" s="5"/>
    </row>
    <row r="890" spans="1:10" ht="12.75">
      <c r="A890" s="5"/>
      <c r="B890" s="5"/>
      <c r="C890" s="5"/>
      <c r="D890" s="5"/>
      <c r="E890" s="5"/>
      <c r="F890" s="5"/>
      <c r="G890" s="5"/>
      <c r="H890" s="5"/>
      <c r="I890" s="5"/>
      <c r="J890" s="5"/>
    </row>
    <row r="891" spans="1:10" ht="12.75">
      <c r="A891" s="5"/>
      <c r="B891" s="5"/>
      <c r="C891" s="5"/>
      <c r="D891" s="5"/>
      <c r="E891" s="5"/>
      <c r="F891" s="5"/>
      <c r="G891" s="5"/>
      <c r="H891" s="5"/>
      <c r="I891" s="5"/>
      <c r="J891" s="5"/>
    </row>
    <row r="892" spans="1:10" ht="12.75">
      <c r="A892" s="5"/>
      <c r="B892" s="5"/>
      <c r="C892" s="5"/>
      <c r="D892" s="5"/>
      <c r="E892" s="5"/>
      <c r="F892" s="5"/>
      <c r="G892" s="5"/>
      <c r="H892" s="5"/>
      <c r="I892" s="5"/>
      <c r="J892" s="5"/>
    </row>
    <row r="893" spans="1:10" ht="12.75">
      <c r="A893" s="5"/>
      <c r="B893" s="5"/>
      <c r="C893" s="5"/>
      <c r="D893" s="5"/>
      <c r="E893" s="5"/>
      <c r="F893" s="5"/>
      <c r="G893" s="5"/>
      <c r="H893" s="5"/>
      <c r="I893" s="5"/>
      <c r="J893" s="5"/>
    </row>
    <row r="894" spans="1:10" ht="12.75">
      <c r="A894" s="5"/>
      <c r="B894" s="5"/>
      <c r="C894" s="5"/>
      <c r="D894" s="5"/>
      <c r="E894" s="5"/>
      <c r="F894" s="5"/>
      <c r="G894" s="5"/>
      <c r="H894" s="5"/>
      <c r="I894" s="5"/>
      <c r="J894" s="5"/>
    </row>
    <row r="895" spans="1:10" ht="12.75">
      <c r="A895" s="5"/>
      <c r="B895" s="5"/>
      <c r="C895" s="5"/>
      <c r="D895" s="5"/>
      <c r="E895" s="5"/>
      <c r="F895" s="5"/>
      <c r="G895" s="5"/>
      <c r="H895" s="5"/>
      <c r="I895" s="5"/>
      <c r="J895" s="5"/>
    </row>
    <row r="896" spans="1:10" ht="12.75">
      <c r="A896" s="5"/>
      <c r="B896" s="5"/>
      <c r="C896" s="5"/>
      <c r="D896" s="5"/>
      <c r="E896" s="5"/>
      <c r="F896" s="5"/>
      <c r="G896" s="5"/>
      <c r="H896" s="5"/>
      <c r="I896" s="5"/>
      <c r="J896" s="5"/>
    </row>
    <row r="897" spans="1:10" ht="12.75">
      <c r="A897" s="5"/>
      <c r="B897" s="5"/>
      <c r="C897" s="5"/>
      <c r="D897" s="5"/>
      <c r="E897" s="5"/>
      <c r="F897" s="5"/>
      <c r="G897" s="5"/>
      <c r="H897" s="5"/>
      <c r="I897" s="5"/>
      <c r="J897" s="5"/>
    </row>
    <row r="898" spans="1:10" ht="12.75">
      <c r="A898" s="5"/>
      <c r="B898" s="5"/>
      <c r="C898" s="5"/>
      <c r="D898" s="5"/>
      <c r="E898" s="5"/>
      <c r="F898" s="5"/>
      <c r="G898" s="5"/>
      <c r="H898" s="5"/>
      <c r="I898" s="5"/>
      <c r="J898" s="5"/>
    </row>
    <row r="899" spans="1:10" ht="12.75">
      <c r="A899" s="5"/>
      <c r="B899" s="5"/>
      <c r="C899" s="5"/>
      <c r="D899" s="5"/>
      <c r="E899" s="5"/>
      <c r="F899" s="5"/>
      <c r="G899" s="5"/>
      <c r="H899" s="5"/>
      <c r="I899" s="5"/>
      <c r="J899" s="5"/>
    </row>
    <row r="900" spans="1:10" ht="12.75">
      <c r="A900" s="5"/>
      <c r="B900" s="5"/>
      <c r="C900" s="5"/>
      <c r="D900" s="5"/>
      <c r="E900" s="5"/>
      <c r="F900" s="5"/>
      <c r="G900" s="5"/>
      <c r="H900" s="5"/>
      <c r="I900" s="5"/>
      <c r="J900" s="5"/>
    </row>
    <row r="901" spans="1:10" ht="12.75">
      <c r="A901" s="5"/>
      <c r="B901" s="5"/>
      <c r="C901" s="5"/>
      <c r="D901" s="5"/>
      <c r="E901" s="5"/>
      <c r="F901" s="5"/>
      <c r="G901" s="5"/>
      <c r="H901" s="5"/>
      <c r="I901" s="5"/>
      <c r="J901" s="5"/>
    </row>
    <row r="902" spans="1:10" ht="12.75">
      <c r="A902" s="5"/>
      <c r="B902" s="5"/>
      <c r="C902" s="5"/>
      <c r="D902" s="5"/>
      <c r="E902" s="5"/>
      <c r="F902" s="5"/>
      <c r="G902" s="5"/>
      <c r="H902" s="5"/>
      <c r="I902" s="5"/>
      <c r="J902" s="5"/>
    </row>
    <row r="903" spans="1:10" ht="12.75">
      <c r="A903" s="5"/>
      <c r="B903" s="5"/>
      <c r="C903" s="5"/>
      <c r="D903" s="5"/>
      <c r="E903" s="5"/>
      <c r="F903" s="5"/>
      <c r="G903" s="5"/>
      <c r="H903" s="5"/>
      <c r="I903" s="5"/>
      <c r="J903" s="5"/>
    </row>
    <row r="904" spans="1:10" ht="12.75">
      <c r="A904" s="5"/>
      <c r="B904" s="5"/>
      <c r="C904" s="5"/>
      <c r="D904" s="5"/>
      <c r="E904" s="5"/>
      <c r="F904" s="5"/>
      <c r="G904" s="5"/>
      <c r="H904" s="5"/>
      <c r="I904" s="5"/>
      <c r="J904" s="5"/>
    </row>
    <row r="905" spans="1:10" ht="12.75">
      <c r="A905" s="5"/>
      <c r="B905" s="5"/>
      <c r="C905" s="5"/>
      <c r="D905" s="5"/>
      <c r="E905" s="5"/>
      <c r="F905" s="5"/>
      <c r="G905" s="5"/>
      <c r="H905" s="5"/>
      <c r="I905" s="5"/>
      <c r="J905" s="5"/>
    </row>
    <row r="906" spans="1:10" ht="12.75">
      <c r="A906" s="5"/>
      <c r="B906" s="5"/>
      <c r="C906" s="5"/>
      <c r="D906" s="5"/>
      <c r="E906" s="5"/>
      <c r="F906" s="5"/>
      <c r="G906" s="5"/>
      <c r="H906" s="5"/>
      <c r="I906" s="5"/>
      <c r="J906" s="5"/>
    </row>
    <row r="907" spans="1:10" ht="12.75">
      <c r="A907" s="5"/>
      <c r="B907" s="5"/>
      <c r="C907" s="5"/>
      <c r="D907" s="5"/>
      <c r="E907" s="5"/>
      <c r="F907" s="5"/>
      <c r="G907" s="5"/>
      <c r="H907" s="5"/>
      <c r="I907" s="5"/>
      <c r="J907" s="5"/>
    </row>
    <row r="908" spans="1:10" ht="12.75">
      <c r="A908" s="5"/>
      <c r="B908" s="5"/>
      <c r="C908" s="5"/>
      <c r="D908" s="5"/>
      <c r="E908" s="5"/>
      <c r="F908" s="5"/>
      <c r="G908" s="5"/>
      <c r="H908" s="5"/>
      <c r="I908" s="5"/>
      <c r="J908" s="5"/>
    </row>
    <row r="909" spans="1:10" ht="12.75">
      <c r="A909" s="5"/>
      <c r="B909" s="5"/>
      <c r="C909" s="5"/>
      <c r="D909" s="5"/>
      <c r="E909" s="5"/>
      <c r="F909" s="5"/>
      <c r="G909" s="5"/>
      <c r="H909" s="5"/>
      <c r="I909" s="5"/>
      <c r="J909" s="5"/>
    </row>
    <row r="910" spans="1:10" ht="12.75">
      <c r="A910" s="5"/>
      <c r="B910" s="5"/>
      <c r="C910" s="5"/>
      <c r="D910" s="5"/>
      <c r="E910" s="5"/>
      <c r="F910" s="5"/>
      <c r="G910" s="5"/>
      <c r="H910" s="5"/>
      <c r="I910" s="5"/>
      <c r="J910" s="5"/>
    </row>
    <row r="911" spans="1:10" ht="12.75">
      <c r="A911" s="5"/>
      <c r="B911" s="5"/>
      <c r="C911" s="5"/>
      <c r="D911" s="5"/>
      <c r="E911" s="5"/>
      <c r="F911" s="5"/>
      <c r="G911" s="5"/>
      <c r="H911" s="5"/>
      <c r="I911" s="5"/>
      <c r="J911" s="5"/>
    </row>
    <row r="912" spans="1:10" ht="12.75">
      <c r="A912" s="5"/>
      <c r="B912" s="5"/>
      <c r="C912" s="5"/>
      <c r="D912" s="5"/>
      <c r="E912" s="5"/>
      <c r="F912" s="5"/>
      <c r="G912" s="5"/>
      <c r="H912" s="5"/>
      <c r="I912" s="5"/>
      <c r="J912" s="5"/>
    </row>
    <row r="913" spans="1:10" ht="12.75">
      <c r="A913" s="5"/>
      <c r="B913" s="5"/>
      <c r="C913" s="5"/>
      <c r="D913" s="5"/>
      <c r="E913" s="5"/>
      <c r="F913" s="5"/>
      <c r="G913" s="5"/>
      <c r="H913" s="5"/>
      <c r="I913" s="5"/>
      <c r="J913" s="5"/>
    </row>
    <row r="914" spans="1:10" ht="12.75">
      <c r="A914" s="5"/>
      <c r="B914" s="5"/>
      <c r="C914" s="5"/>
      <c r="D914" s="5"/>
      <c r="E914" s="5"/>
      <c r="F914" s="5"/>
      <c r="G914" s="5"/>
      <c r="H914" s="5"/>
      <c r="I914" s="5"/>
      <c r="J914" s="5"/>
    </row>
    <row r="915" spans="1:10" ht="12.75">
      <c r="A915" s="5"/>
      <c r="B915" s="5"/>
      <c r="C915" s="5"/>
      <c r="D915" s="5"/>
      <c r="E915" s="5"/>
      <c r="F915" s="5"/>
      <c r="G915" s="5"/>
      <c r="H915" s="5"/>
      <c r="I915" s="5"/>
      <c r="J915" s="5"/>
    </row>
    <row r="916" spans="1:10" ht="12.75">
      <c r="A916" s="5"/>
      <c r="B916" s="5"/>
      <c r="C916" s="5"/>
      <c r="D916" s="5"/>
      <c r="E916" s="5"/>
      <c r="F916" s="5"/>
      <c r="G916" s="5"/>
      <c r="H916" s="5"/>
      <c r="I916" s="5"/>
      <c r="J916" s="5"/>
    </row>
    <row r="917" spans="1:10" ht="12.75">
      <c r="A917" s="5"/>
      <c r="B917" s="5"/>
      <c r="C917" s="5"/>
      <c r="D917" s="5"/>
      <c r="E917" s="5"/>
      <c r="F917" s="5"/>
      <c r="G917" s="5"/>
      <c r="H917" s="5"/>
      <c r="I917" s="5"/>
      <c r="J917" s="5"/>
    </row>
    <row r="918" spans="1:10" ht="12.75">
      <c r="A918" s="5"/>
      <c r="B918" s="5"/>
      <c r="C918" s="5"/>
      <c r="D918" s="5"/>
      <c r="E918" s="5"/>
      <c r="F918" s="5"/>
      <c r="G918" s="5"/>
      <c r="H918" s="5"/>
      <c r="I918" s="5"/>
      <c r="J918" s="5"/>
    </row>
    <row r="919" spans="1:10" ht="12.75">
      <c r="A919" s="5"/>
      <c r="B919" s="5"/>
      <c r="C919" s="5"/>
      <c r="D919" s="5"/>
      <c r="E919" s="5"/>
      <c r="F919" s="5"/>
      <c r="G919" s="5"/>
      <c r="H919" s="5"/>
      <c r="I919" s="5"/>
      <c r="J919" s="5"/>
    </row>
    <row r="920" spans="1:10" ht="12.75">
      <c r="A920" s="5"/>
      <c r="B920" s="5"/>
      <c r="C920" s="5"/>
      <c r="D920" s="5"/>
      <c r="E920" s="5"/>
      <c r="F920" s="5"/>
      <c r="G920" s="5"/>
      <c r="H920" s="5"/>
      <c r="I920" s="5"/>
      <c r="J920" s="5"/>
    </row>
    <row r="921" spans="1:10" ht="12.75">
      <c r="A921" s="5"/>
      <c r="B921" s="5"/>
      <c r="C921" s="5"/>
      <c r="D921" s="5"/>
      <c r="E921" s="5"/>
      <c r="F921" s="5"/>
      <c r="G921" s="5"/>
      <c r="H921" s="5"/>
      <c r="I921" s="5"/>
      <c r="J921" s="5"/>
    </row>
    <row r="922" spans="1:10" ht="12.75">
      <c r="A922" s="5"/>
      <c r="B922" s="5"/>
      <c r="C922" s="5"/>
      <c r="D922" s="5"/>
      <c r="E922" s="5"/>
      <c r="F922" s="5"/>
      <c r="G922" s="5"/>
      <c r="H922" s="5"/>
      <c r="I922" s="5"/>
      <c r="J922" s="5"/>
    </row>
    <row r="923" spans="1:10" ht="12.75">
      <c r="A923" s="5"/>
      <c r="B923" s="5"/>
      <c r="C923" s="5"/>
      <c r="D923" s="5"/>
      <c r="E923" s="5"/>
      <c r="F923" s="5"/>
      <c r="G923" s="5"/>
      <c r="H923" s="5"/>
      <c r="I923" s="5"/>
      <c r="J923" s="5"/>
    </row>
    <row r="924" spans="1:10" ht="12.75">
      <c r="A924" s="5"/>
      <c r="B924" s="5"/>
      <c r="C924" s="5"/>
      <c r="D924" s="5"/>
      <c r="E924" s="5"/>
      <c r="F924" s="5"/>
      <c r="G924" s="5"/>
      <c r="H924" s="5"/>
      <c r="I924" s="5"/>
      <c r="J924" s="5"/>
    </row>
    <row r="925" spans="1:10" ht="12.75">
      <c r="A925" s="5"/>
      <c r="B925" s="5"/>
      <c r="C925" s="5"/>
      <c r="D925" s="5"/>
      <c r="E925" s="5"/>
      <c r="F925" s="5"/>
      <c r="G925" s="5"/>
      <c r="H925" s="5"/>
      <c r="I925" s="5"/>
      <c r="J925" s="5"/>
    </row>
    <row r="926" spans="1:10" ht="12.75">
      <c r="A926" s="5"/>
      <c r="B926" s="5"/>
      <c r="C926" s="5"/>
      <c r="D926" s="5"/>
      <c r="E926" s="5"/>
      <c r="F926" s="5"/>
      <c r="G926" s="5"/>
      <c r="H926" s="5"/>
      <c r="I926" s="5"/>
      <c r="J926" s="5"/>
    </row>
    <row r="927" spans="1:10" ht="12.75">
      <c r="A927" s="5"/>
      <c r="B927" s="5"/>
      <c r="C927" s="5"/>
      <c r="D927" s="5"/>
      <c r="E927" s="5"/>
      <c r="F927" s="5"/>
      <c r="G927" s="5"/>
      <c r="H927" s="5"/>
      <c r="I927" s="5"/>
      <c r="J927" s="5"/>
    </row>
    <row r="928" spans="1:10" ht="12.75">
      <c r="A928" s="5"/>
      <c r="B928" s="5"/>
      <c r="C928" s="5"/>
      <c r="D928" s="5"/>
      <c r="E928" s="5"/>
      <c r="F928" s="5"/>
      <c r="G928" s="5"/>
      <c r="H928" s="5"/>
      <c r="I928" s="5"/>
      <c r="J928" s="5"/>
    </row>
    <row r="929" spans="1:10" ht="12.75">
      <c r="A929" s="5"/>
      <c r="B929" s="5"/>
      <c r="C929" s="5"/>
      <c r="D929" s="5"/>
      <c r="E929" s="5"/>
      <c r="F929" s="5"/>
      <c r="G929" s="5"/>
      <c r="H929" s="5"/>
      <c r="I929" s="5"/>
      <c r="J929" s="5"/>
    </row>
    <row r="930" spans="1:10" ht="12.75">
      <c r="A930" s="5"/>
      <c r="B930" s="5"/>
      <c r="C930" s="5"/>
      <c r="D930" s="5"/>
      <c r="E930" s="5"/>
      <c r="F930" s="5"/>
      <c r="G930" s="5"/>
      <c r="H930" s="5"/>
      <c r="I930" s="5"/>
      <c r="J930" s="5"/>
    </row>
    <row r="931" spans="1:10" ht="12.75">
      <c r="A931" s="5"/>
      <c r="B931" s="5"/>
      <c r="C931" s="5"/>
      <c r="D931" s="5"/>
      <c r="E931" s="5"/>
      <c r="F931" s="5"/>
      <c r="G931" s="5"/>
      <c r="H931" s="5"/>
      <c r="I931" s="5"/>
      <c r="J931" s="5"/>
    </row>
    <row r="932" spans="1:10" ht="12.75">
      <c r="A932" s="5"/>
      <c r="B932" s="5"/>
      <c r="C932" s="5"/>
      <c r="D932" s="5"/>
      <c r="E932" s="5"/>
      <c r="F932" s="5"/>
      <c r="G932" s="5"/>
      <c r="H932" s="5"/>
      <c r="I932" s="5"/>
      <c r="J932" s="5"/>
    </row>
    <row r="933" spans="1:10" ht="12.75">
      <c r="A933" s="5"/>
      <c r="B933" s="5"/>
      <c r="C933" s="5"/>
      <c r="D933" s="5"/>
      <c r="E933" s="5"/>
      <c r="F933" s="5"/>
      <c r="G933" s="5"/>
      <c r="H933" s="5"/>
      <c r="I933" s="5"/>
      <c r="J933" s="5"/>
    </row>
    <row r="934" spans="1:10" ht="12.75">
      <c r="A934" s="5"/>
      <c r="B934" s="5"/>
      <c r="C934" s="5"/>
      <c r="D934" s="5"/>
      <c r="E934" s="5"/>
      <c r="F934" s="5"/>
      <c r="G934" s="5"/>
      <c r="H934" s="5"/>
      <c r="I934" s="5"/>
      <c r="J934" s="5"/>
    </row>
    <row r="935" spans="1:10" ht="12.75">
      <c r="A935" s="5"/>
      <c r="B935" s="5"/>
      <c r="C935" s="5"/>
      <c r="D935" s="5"/>
      <c r="E935" s="5"/>
      <c r="F935" s="5"/>
      <c r="G935" s="5"/>
      <c r="H935" s="5"/>
      <c r="I935" s="5"/>
      <c r="J935" s="5"/>
    </row>
    <row r="936" spans="1:10" ht="12.75">
      <c r="A936" s="5"/>
      <c r="B936" s="5"/>
      <c r="C936" s="5"/>
      <c r="D936" s="5"/>
      <c r="E936" s="5"/>
      <c r="F936" s="5"/>
      <c r="G936" s="5"/>
      <c r="H936" s="5"/>
      <c r="I936" s="5"/>
      <c r="J936" s="5"/>
    </row>
    <row r="937" spans="1:10" ht="12.75">
      <c r="A937" s="5"/>
      <c r="B937" s="5"/>
      <c r="C937" s="5"/>
      <c r="D937" s="5"/>
      <c r="E937" s="5"/>
      <c r="F937" s="5"/>
      <c r="G937" s="5"/>
      <c r="H937" s="5"/>
      <c r="I937" s="5"/>
      <c r="J937" s="5"/>
    </row>
    <row r="938" spans="1:10" ht="12.75">
      <c r="A938" s="5"/>
      <c r="B938" s="5"/>
      <c r="C938" s="5"/>
      <c r="D938" s="5"/>
      <c r="E938" s="5"/>
      <c r="F938" s="5"/>
      <c r="G938" s="5"/>
      <c r="H938" s="5"/>
      <c r="I938" s="5"/>
      <c r="J938" s="5"/>
    </row>
    <row r="939" spans="1:10" ht="12.75">
      <c r="A939" s="5"/>
      <c r="B939" s="5"/>
      <c r="C939" s="5"/>
      <c r="D939" s="5"/>
      <c r="E939" s="5"/>
      <c r="F939" s="5"/>
      <c r="G939" s="5"/>
      <c r="H939" s="5"/>
      <c r="I939" s="5"/>
      <c r="J939" s="5"/>
    </row>
    <row r="940" spans="1:10" ht="12.75">
      <c r="A940" s="5"/>
      <c r="B940" s="5"/>
      <c r="C940" s="5"/>
      <c r="D940" s="5"/>
      <c r="E940" s="5"/>
      <c r="F940" s="5"/>
      <c r="G940" s="5"/>
      <c r="H940" s="5"/>
      <c r="I940" s="5"/>
      <c r="J940" s="5"/>
    </row>
    <row r="941" spans="1:10" ht="12.75">
      <c r="A941" s="5"/>
      <c r="B941" s="5"/>
      <c r="C941" s="5"/>
      <c r="D941" s="5"/>
      <c r="E941" s="5"/>
      <c r="F941" s="5"/>
      <c r="G941" s="5"/>
      <c r="H941" s="5"/>
      <c r="I941" s="5"/>
      <c r="J941" s="5"/>
    </row>
    <row r="942" spans="1:10" ht="12.75">
      <c r="A942" s="5"/>
      <c r="B942" s="5"/>
      <c r="C942" s="5"/>
      <c r="D942" s="5"/>
      <c r="E942" s="5"/>
      <c r="F942" s="5"/>
      <c r="G942" s="5"/>
      <c r="H942" s="5"/>
      <c r="I942" s="5"/>
      <c r="J942" s="5"/>
    </row>
    <row r="943" spans="1:10" ht="12.75">
      <c r="A943" s="5"/>
      <c r="B943" s="5"/>
      <c r="C943" s="5"/>
      <c r="D943" s="5"/>
      <c r="E943" s="5"/>
      <c r="F943" s="5"/>
      <c r="G943" s="5"/>
      <c r="H943" s="5"/>
      <c r="I943" s="5"/>
      <c r="J943" s="5"/>
    </row>
    <row r="944" spans="1:10" ht="12.75">
      <c r="A944" s="5"/>
      <c r="B944" s="5"/>
      <c r="C944" s="5"/>
      <c r="D944" s="5"/>
      <c r="E944" s="5"/>
      <c r="F944" s="5"/>
      <c r="G944" s="5"/>
      <c r="H944" s="5"/>
      <c r="I944" s="5"/>
      <c r="J944" s="5"/>
    </row>
    <row r="945" spans="1:10" ht="12.75">
      <c r="A945" s="5"/>
      <c r="B945" s="5"/>
      <c r="C945" s="5"/>
      <c r="D945" s="5"/>
      <c r="E945" s="5"/>
      <c r="F945" s="5"/>
      <c r="G945" s="5"/>
      <c r="H945" s="5"/>
      <c r="I945" s="5"/>
      <c r="J945" s="5"/>
    </row>
  </sheetData>
  <printOptions/>
  <pageMargins left="0.3" right="0.3" top="0.7" bottom="0.7" header="0.5" footer="0.5"/>
  <pageSetup orientation="portrait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cols>
    <col min="1" max="16384" width="12.00390625" style="0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2004-11-22T20:45:54Z</cp:lastPrinted>
  <dcterms:created xsi:type="dcterms:W3CDTF">1999-04-16T15:22:51Z</dcterms:created>
  <dcterms:modified xsi:type="dcterms:W3CDTF">2004-11-17T19:06:42Z</dcterms:modified>
  <cp:category/>
  <cp:version/>
  <cp:contentType/>
  <cp:contentStatus/>
</cp:coreProperties>
</file>