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6060" windowHeight="9360" tabRatio="153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<sst xmlns="http://schemas.openxmlformats.org/spreadsheetml/2006/main" count="95" uniqueCount="70">
  <si>
    <t>Pd =</t>
  </si>
  <si>
    <t>Qd</t>
  </si>
  <si>
    <t>Ps =</t>
  </si>
  <si>
    <t>Qs</t>
  </si>
  <si>
    <t>Determine the market equilibrium conditions:</t>
  </si>
  <si>
    <t>Qe =</t>
  </si>
  <si>
    <t>Competitive Unit Price of K:</t>
  </si>
  <si>
    <t>Pe =</t>
  </si>
  <si>
    <t>Competitive Unit Price of L:</t>
  </si>
  <si>
    <t>TR =</t>
  </si>
  <si>
    <t>Point Price Elasticity of Demand</t>
  </si>
  <si>
    <t>Q1-K</t>
  </si>
  <si>
    <t>Q2-L</t>
  </si>
  <si>
    <t>Constant</t>
  </si>
  <si>
    <t>Determine the average and marginal products, and average and marginal revenue products</t>
  </si>
  <si>
    <t>1st term</t>
  </si>
  <si>
    <r>
      <t>APP</t>
    </r>
    <r>
      <rPr>
        <b/>
        <vertAlign val="subscript"/>
        <sz val="18"/>
        <rFont val="Helv"/>
        <family val="0"/>
      </rPr>
      <t>K</t>
    </r>
  </si>
  <si>
    <r>
      <t>MPP</t>
    </r>
    <r>
      <rPr>
        <b/>
        <vertAlign val="subscript"/>
        <sz val="18"/>
        <rFont val="Helv"/>
        <family val="0"/>
      </rPr>
      <t>K</t>
    </r>
  </si>
  <si>
    <r>
      <t>APP</t>
    </r>
    <r>
      <rPr>
        <b/>
        <vertAlign val="subscript"/>
        <sz val="18"/>
        <rFont val="Helv"/>
        <family val="0"/>
      </rPr>
      <t>L</t>
    </r>
  </si>
  <si>
    <r>
      <t>MPP</t>
    </r>
    <r>
      <rPr>
        <b/>
        <vertAlign val="subscript"/>
        <sz val="18"/>
        <rFont val="Helv"/>
        <family val="0"/>
      </rPr>
      <t>L</t>
    </r>
  </si>
  <si>
    <r>
      <t>MRP</t>
    </r>
    <r>
      <rPr>
        <b/>
        <vertAlign val="subscript"/>
        <sz val="18"/>
        <rFont val="Helv"/>
        <family val="0"/>
      </rPr>
      <t>K</t>
    </r>
  </si>
  <si>
    <r>
      <t>MRP</t>
    </r>
    <r>
      <rPr>
        <b/>
        <vertAlign val="subscript"/>
        <sz val="18"/>
        <rFont val="Helv"/>
        <family val="0"/>
      </rPr>
      <t>L</t>
    </r>
  </si>
  <si>
    <t>2nd term</t>
  </si>
  <si>
    <t>Tech Change Coefficient</t>
  </si>
  <si>
    <t>Pk</t>
  </si>
  <si>
    <t>MRPK</t>
  </si>
  <si>
    <t>MRPL</t>
  </si>
  <si>
    <t>How many units of K and L, respectively, should be used?</t>
  </si>
  <si>
    <t>K</t>
  </si>
  <si>
    <t>L</t>
  </si>
  <si>
    <t>Dr. P. LeBel</t>
  </si>
  <si>
    <t>Reference Base Case</t>
  </si>
  <si>
    <t>Simulation Values:</t>
  </si>
  <si>
    <t>Select Demand intercept</t>
  </si>
  <si>
    <t>Select Demand slope</t>
  </si>
  <si>
    <t>Select Supply intercept</t>
  </si>
  <si>
    <t>Select Supply slope</t>
  </si>
  <si>
    <t>Select Price of K</t>
  </si>
  <si>
    <t>Select Price of L</t>
  </si>
  <si>
    <t>Instructions:</t>
  </si>
  <si>
    <t>This module has three sections:  1. The base case study; 2. The solution tableau; 3. The case</t>
  </si>
  <si>
    <t>study control panel.  Once you have completed part one and checked your results in part two</t>
  </si>
  <si>
    <t>you can reset values under the control panel to set up a new problem.  The intercept term of</t>
  </si>
  <si>
    <t>the demand equation must be greater than the intercept term of the supply equation to derive</t>
  </si>
  <si>
    <t>Consider the following market conditions:</t>
  </si>
  <si>
    <t>Market equilibrium thus is:</t>
  </si>
  <si>
    <t>To this we now add the following firm information:</t>
  </si>
  <si>
    <t>The solution tableau values thus are:</t>
  </si>
  <si>
    <r>
      <t>P</t>
    </r>
    <r>
      <rPr>
        <b/>
        <sz val="9"/>
        <rFont val="Helv"/>
        <family val="0"/>
      </rPr>
      <t>L</t>
    </r>
  </si>
  <si>
    <t xml:space="preserve">              Case Study Automatic Simulation Values:</t>
  </si>
  <si>
    <t>Production Function Parameters:</t>
  </si>
  <si>
    <t>Select Constant</t>
  </si>
  <si>
    <t>Select 1st term</t>
  </si>
  <si>
    <t>Select 2nd term</t>
  </si>
  <si>
    <t>Select Tech Change Coefficient</t>
  </si>
  <si>
    <t>Production Function Reference Case</t>
  </si>
  <si>
    <t>Decision Rule:</t>
  </si>
  <si>
    <t>(N.B. - Without specification of output as a single function of multiple</t>
  </si>
  <si>
    <t>inputs, we cannot derive the profit-maximizing level of output).</t>
  </si>
  <si>
    <t xml:space="preserve">     The purpose of this module is to show how a firm should decide on the optimal level of inputs in production.  The</t>
  </si>
  <si>
    <t>a consistent solution.  The accompanying graphs display automatic solution values.</t>
  </si>
  <si>
    <t xml:space="preserve">general rule is to use an input up to the point where the MRP=MRC.  We only specify here how this rule works for </t>
  </si>
  <si>
    <t>individual inputs rather than derive the profit-maximizing level of output for a competitive firm.</t>
  </si>
  <si>
    <t>Given the following market conditions:</t>
  </si>
  <si>
    <t>Point Own-Price Elasticity of Demand</t>
  </si>
  <si>
    <t>For an individual firm we have:</t>
  </si>
  <si>
    <t>Variable Inputs in Production</t>
  </si>
  <si>
    <t>Variable Inputs in Production Control Panel</t>
  </si>
  <si>
    <t>Variable Inputs in Production SolutionTableau</t>
  </si>
  <si>
    <t>© 1999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</si>
</sst>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\ "/>
    <numFmt numFmtId="165" formatCode="&quot;$&quot;#,##0.00;\-&quot;$&quot;#,##0.00"/>
    <numFmt numFmtId="166" formatCode="0.0000"/>
    <numFmt numFmtId="167" formatCode="&quot;$&quot;#,###;\-&quot;$&quot;#,###"/>
    <numFmt numFmtId="168" formatCode="\+0.00"/>
    <numFmt numFmtId="169" formatCode="&quot;$&quot;#,##0.00"/>
  </numFmts>
  <fonts count="12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vertAlign val="subscript"/>
      <sz val="18"/>
      <name val="Helv"/>
      <family val="0"/>
    </font>
    <font>
      <b/>
      <sz val="12"/>
      <color indexed="18"/>
      <name val="Helv"/>
      <family val="0"/>
    </font>
    <font>
      <b/>
      <sz val="12"/>
      <color indexed="56"/>
      <name val="Helv"/>
      <family val="0"/>
    </font>
    <font>
      <b/>
      <sz val="10"/>
      <color indexed="12"/>
      <name val="Helv"/>
      <family val="0"/>
    </font>
    <font>
      <b/>
      <sz val="10"/>
      <name val="Helv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164" fontId="5" fillId="0" borderId="1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2" fontId="5" fillId="0" borderId="3" xfId="0" applyNumberFormat="1" applyFont="1" applyBorder="1" applyAlignment="1">
      <alignment/>
    </xf>
    <xf numFmtId="164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2" fontId="4" fillId="0" borderId="3" xfId="0" applyNumberFormat="1" applyFont="1" applyBorder="1" applyAlignment="1">
      <alignment/>
    </xf>
    <xf numFmtId="165" fontId="5" fillId="0" borderId="3" xfId="0" applyNumberFormat="1" applyFont="1" applyBorder="1" applyAlignment="1">
      <alignment/>
    </xf>
    <xf numFmtId="166" fontId="5" fillId="0" borderId="4" xfId="0" applyNumberFormat="1" applyFont="1" applyBorder="1" applyAlignment="1">
      <alignment/>
    </xf>
    <xf numFmtId="2" fontId="5" fillId="0" borderId="4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" fontId="4" fillId="0" borderId="4" xfId="0" applyNumberFormat="1" applyFont="1" applyBorder="1" applyAlignment="1">
      <alignment/>
    </xf>
    <xf numFmtId="164" fontId="5" fillId="0" borderId="4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2" fontId="5" fillId="0" borderId="4" xfId="0" applyNumberFormat="1" applyFont="1" applyBorder="1" applyAlignment="1">
      <alignment/>
    </xf>
    <xf numFmtId="165" fontId="5" fillId="0" borderId="4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2" fontId="5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168" fontId="5" fillId="0" borderId="2" xfId="0" applyNumberFormat="1" applyFont="1" applyBorder="1" applyAlignment="1">
      <alignment/>
    </xf>
    <xf numFmtId="164" fontId="7" fillId="0" borderId="8" xfId="0" applyNumberFormat="1" applyFont="1" applyBorder="1" applyAlignment="1">
      <alignment/>
    </xf>
    <xf numFmtId="2" fontId="7" fillId="0" borderId="9" xfId="0" applyNumberFormat="1" applyFont="1" applyBorder="1" applyAlignment="1">
      <alignment/>
    </xf>
    <xf numFmtId="0" fontId="7" fillId="0" borderId="9" xfId="0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164" fontId="8" fillId="0" borderId="9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9" xfId="0" applyFont="1" applyBorder="1" applyAlignment="1">
      <alignment horizontal="center"/>
    </xf>
    <xf numFmtId="2" fontId="8" fillId="0" borderId="1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4" fontId="5" fillId="0" borderId="1" xfId="0" applyNumberFormat="1" applyFont="1" applyBorder="1" applyAlignment="1">
      <alignment horizontal="right"/>
    </xf>
    <xf numFmtId="2" fontId="4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right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/>
    </xf>
    <xf numFmtId="165" fontId="4" fillId="0" borderId="0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/>
    </xf>
    <xf numFmtId="165" fontId="4" fillId="0" borderId="16" xfId="0" applyNumberFormat="1" applyFont="1" applyBorder="1" applyAlignment="1">
      <alignment/>
    </xf>
    <xf numFmtId="165" fontId="4" fillId="0" borderId="7" xfId="0" applyNumberFormat="1" applyFont="1" applyBorder="1" applyAlignment="1">
      <alignment horizontal="right"/>
    </xf>
    <xf numFmtId="165" fontId="4" fillId="0" borderId="7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2" fontId="5" fillId="0" borderId="1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2" fontId="5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2" fontId="5" fillId="0" borderId="0" xfId="0" applyNumberFormat="1" applyFont="1" applyBorder="1" applyAlignment="1">
      <alignment/>
    </xf>
    <xf numFmtId="166" fontId="4" fillId="0" borderId="4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left"/>
    </xf>
    <xf numFmtId="166" fontId="5" fillId="0" borderId="0" xfId="0" applyNumberFormat="1" applyFont="1" applyBorder="1" applyAlignment="1">
      <alignment/>
    </xf>
    <xf numFmtId="165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4" xfId="0" applyFont="1" applyBorder="1" applyAlignment="1">
      <alignment horizontal="right"/>
    </xf>
    <xf numFmtId="164" fontId="10" fillId="0" borderId="0" xfId="0" applyNumberFormat="1" applyFont="1" applyAlignment="1">
      <alignment horizontal="right"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Average and Marginal Products of K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2525"/>
          <c:y val="0.138"/>
          <c:w val="0.94375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Sheet1!$E$82</c:f>
              <c:strCache>
                <c:ptCount val="1"/>
                <c:pt idx="0">
                  <c:v>APPK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Sheet1!$E$83:$E$102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Sheet1!$F$82</c:f>
              <c:strCache>
                <c:ptCount val="1"/>
                <c:pt idx="0">
                  <c:v>MPPK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Sheet1!$F$83:$F$102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12063742"/>
        <c:axId val="41464815"/>
      </c:lineChart>
      <c:catAx>
        <c:axId val="120637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464815"/>
        <c:crosses val="autoZero"/>
        <c:auto val="0"/>
        <c:lblOffset val="100"/>
        <c:noMultiLvlLbl val="0"/>
      </c:catAx>
      <c:valAx>
        <c:axId val="414648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12063742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4"/>
          <c:y val="0.858"/>
          <c:w val="0.4575"/>
          <c:h val="0.068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Average and Marginal Products of L</a:t>
            </a:r>
          </a:p>
        </c:rich>
      </c:tx>
      <c:layout>
        <c:manualLayout>
          <c:xMode val="factor"/>
          <c:yMode val="factor"/>
          <c:x val="0"/>
          <c:y val="-0.01575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2625"/>
          <c:y val="0.12"/>
          <c:w val="0.95725"/>
          <c:h val="0.7705"/>
        </c:manualLayout>
      </c:layout>
      <c:lineChart>
        <c:grouping val="standard"/>
        <c:varyColors val="0"/>
        <c:ser>
          <c:idx val="0"/>
          <c:order val="0"/>
          <c:tx>
            <c:strRef>
              <c:f>Sheet1!$G$82</c:f>
              <c:strCache>
                <c:ptCount val="1"/>
                <c:pt idx="0">
                  <c:v>APPL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Sheet1!$G$83:$G$102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Sheet1!$H$82</c:f>
              <c:strCache>
                <c:ptCount val="1"/>
                <c:pt idx="0">
                  <c:v>MPPL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Sheet1!$H$83:$H$102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37639016"/>
        <c:axId val="3206825"/>
      </c:lineChart>
      <c:catAx>
        <c:axId val="376390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06825"/>
        <c:crosses val="autoZero"/>
        <c:auto val="0"/>
        <c:lblOffset val="100"/>
        <c:noMultiLvlLbl val="0"/>
      </c:catAx>
      <c:valAx>
        <c:axId val="32068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639016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65"/>
          <c:y val="0.93225"/>
          <c:w val="0.38825"/>
          <c:h val="0.057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Optimal Use of K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2525"/>
          <c:y val="0.1095"/>
          <c:w val="0.97475"/>
          <c:h val="0.813"/>
        </c:manualLayout>
      </c:layout>
      <c:lineChart>
        <c:grouping val="standard"/>
        <c:varyColors val="0"/>
        <c:ser>
          <c:idx val="0"/>
          <c:order val="0"/>
          <c:tx>
            <c:strRef>
              <c:f>Sheet1!$S$27</c:f>
              <c:strCache>
                <c:ptCount val="1"/>
                <c:pt idx="0">
                  <c:v>Pk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Sheet1!$S$28:$S$47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Sheet1!$T$27</c:f>
              <c:strCache>
                <c:ptCount val="1"/>
                <c:pt idx="0">
                  <c:v>MRPK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Sheet1!$T$28:$T$47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28861426"/>
        <c:axId val="58426243"/>
      </c:lineChart>
      <c:catAx>
        <c:axId val="28861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426243"/>
        <c:crosses val="autoZero"/>
        <c:auto val="0"/>
        <c:lblOffset val="100"/>
        <c:noMultiLvlLbl val="0"/>
      </c:catAx>
      <c:valAx>
        <c:axId val="584262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&quot;$&quot;#,###;\-&quot;$&quot;#,##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28861426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05"/>
          <c:y val="0.88775"/>
          <c:w val="0.415"/>
          <c:h val="0.046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Optimal Use of L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2625"/>
          <c:y val="0.12475"/>
          <c:w val="0.97375"/>
          <c:h val="0.79775"/>
        </c:manualLayout>
      </c:layout>
      <c:lineChart>
        <c:grouping val="standard"/>
        <c:varyColors val="0"/>
        <c:ser>
          <c:idx val="0"/>
          <c:order val="0"/>
          <c:tx>
            <c:strRef>
              <c:f>Sheet1!$U$27</c:f>
              <c:strCache>
                <c:ptCount val="1"/>
                <c:pt idx="0">
                  <c:v>PL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Sheet1!$U$28:$U$47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Sheet1!$V$27</c:f>
              <c:strCache>
                <c:ptCount val="1"/>
                <c:pt idx="0">
                  <c:v>MRPL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Sheet1!$V$28:$V$47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56074140"/>
        <c:axId val="34905213"/>
      </c:lineChart>
      <c:catAx>
        <c:axId val="560741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905213"/>
        <c:crosses val="autoZero"/>
        <c:auto val="0"/>
        <c:lblOffset val="100"/>
        <c:noMultiLvlLbl val="0"/>
      </c:catAx>
      <c:valAx>
        <c:axId val="349052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&quot;$&quot;#,###;\-&quot;$&quot;#,##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56074140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275"/>
          <c:y val="0.88275"/>
          <c:w val="0.35525"/>
          <c:h val="0.056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Helv"/>
                <a:ea typeface="Helv"/>
                <a:cs typeface="Helv"/>
              </a:rPr>
              <a:t>Average and Marginal Product of 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711462"/>
        <c:axId val="8749975"/>
      </c:lineChart>
      <c:catAx>
        <c:axId val="45711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749975"/>
        <c:crosses val="autoZero"/>
        <c:auto val="0"/>
        <c:lblOffset val="100"/>
        <c:noMultiLvlLbl val="0"/>
      </c:catAx>
      <c:valAx>
        <c:axId val="87499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45711462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Helv"/>
                <a:ea typeface="Helv"/>
                <a:cs typeface="Helv"/>
              </a:rPr>
              <a:t>Average and Marginal Product of 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640912"/>
        <c:axId val="37659345"/>
      </c:lineChart>
      <c:catAx>
        <c:axId val="11640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659345"/>
        <c:crosses val="autoZero"/>
        <c:auto val="0"/>
        <c:lblOffset val="100"/>
        <c:noMultiLvlLbl val="0"/>
      </c:catAx>
      <c:valAx>
        <c:axId val="376593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11640912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102</xdr:row>
      <xdr:rowOff>66675</xdr:rowOff>
    </xdr:from>
    <xdr:to>
      <xdr:col>6</xdr:col>
      <xdr:colOff>361950</xdr:colOff>
      <xdr:row>116</xdr:row>
      <xdr:rowOff>85725</xdr:rowOff>
    </xdr:to>
    <xdr:graphicFrame>
      <xdr:nvGraphicFramePr>
        <xdr:cNvPr id="1" name="Chart 1"/>
        <xdr:cNvGraphicFramePr/>
      </xdr:nvGraphicFramePr>
      <xdr:xfrm>
        <a:off x="438150" y="19269075"/>
        <a:ext cx="432435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102</xdr:row>
      <xdr:rowOff>85725</xdr:rowOff>
    </xdr:from>
    <xdr:to>
      <xdr:col>10</xdr:col>
      <xdr:colOff>904875</xdr:colOff>
      <xdr:row>116</xdr:row>
      <xdr:rowOff>114300</xdr:rowOff>
    </xdr:to>
    <xdr:graphicFrame>
      <xdr:nvGraphicFramePr>
        <xdr:cNvPr id="2" name="Chart 2"/>
        <xdr:cNvGraphicFramePr/>
      </xdr:nvGraphicFramePr>
      <xdr:xfrm>
        <a:off x="4791075" y="19269075"/>
        <a:ext cx="41433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116</xdr:row>
      <xdr:rowOff>95250</xdr:rowOff>
    </xdr:from>
    <xdr:to>
      <xdr:col>6</xdr:col>
      <xdr:colOff>352425</xdr:colOff>
      <xdr:row>131</xdr:row>
      <xdr:rowOff>9525</xdr:rowOff>
    </xdr:to>
    <xdr:graphicFrame>
      <xdr:nvGraphicFramePr>
        <xdr:cNvPr id="3" name="Chart 3"/>
        <xdr:cNvGraphicFramePr/>
      </xdr:nvGraphicFramePr>
      <xdr:xfrm>
        <a:off x="409575" y="21516975"/>
        <a:ext cx="4343400" cy="248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390525</xdr:colOff>
      <xdr:row>116</xdr:row>
      <xdr:rowOff>114300</xdr:rowOff>
    </xdr:from>
    <xdr:to>
      <xdr:col>10</xdr:col>
      <xdr:colOff>904875</xdr:colOff>
      <xdr:row>131</xdr:row>
      <xdr:rowOff>28575</xdr:rowOff>
    </xdr:to>
    <xdr:graphicFrame>
      <xdr:nvGraphicFramePr>
        <xdr:cNvPr id="4" name="Chart 4"/>
        <xdr:cNvGraphicFramePr/>
      </xdr:nvGraphicFramePr>
      <xdr:xfrm>
        <a:off x="4791075" y="21536025"/>
        <a:ext cx="4143375" cy="2486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68</xdr:row>
      <xdr:rowOff>0</xdr:rowOff>
    </xdr:from>
    <xdr:to>
      <xdr:col>13</xdr:col>
      <xdr:colOff>0</xdr:colOff>
      <xdr:row>68</xdr:row>
      <xdr:rowOff>0</xdr:rowOff>
    </xdr:to>
    <xdr:graphicFrame>
      <xdr:nvGraphicFramePr>
        <xdr:cNvPr id="5" name="Chart 5"/>
        <xdr:cNvGraphicFramePr/>
      </xdr:nvGraphicFramePr>
      <xdr:xfrm>
        <a:off x="10039350" y="126873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68</xdr:row>
      <xdr:rowOff>0</xdr:rowOff>
    </xdr:from>
    <xdr:to>
      <xdr:col>13</xdr:col>
      <xdr:colOff>0</xdr:colOff>
      <xdr:row>68</xdr:row>
      <xdr:rowOff>0</xdr:rowOff>
    </xdr:to>
    <xdr:graphicFrame>
      <xdr:nvGraphicFramePr>
        <xdr:cNvPr id="6" name="Chart 6"/>
        <xdr:cNvGraphicFramePr/>
      </xdr:nvGraphicFramePr>
      <xdr:xfrm>
        <a:off x="10039350" y="126873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2"/>
  <sheetViews>
    <sheetView tabSelected="1" workbookViewId="0" topLeftCell="A1">
      <selection activeCell="B2" sqref="B2"/>
    </sheetView>
  </sheetViews>
  <sheetFormatPr defaultColWidth="11.421875" defaultRowHeight="12"/>
  <cols>
    <col min="1" max="1" width="6.140625" style="1" customWidth="1"/>
    <col min="2" max="3" width="11.00390625" style="1" customWidth="1"/>
    <col min="4" max="4" width="9.00390625" style="1" customWidth="1"/>
    <col min="5" max="5" width="13.00390625" style="1" customWidth="1"/>
    <col min="6" max="6" width="15.8515625" style="1" customWidth="1"/>
    <col min="7" max="7" width="13.8515625" style="1" bestFit="1" customWidth="1"/>
    <col min="8" max="8" width="12.57421875" style="1" customWidth="1"/>
    <col min="9" max="9" width="13.140625" style="1" bestFit="1" customWidth="1"/>
    <col min="10" max="10" width="14.8515625" style="1" customWidth="1"/>
    <col min="11" max="11" width="13.57421875" style="1" customWidth="1"/>
    <col min="12" max="12" width="11.00390625" style="1" customWidth="1"/>
    <col min="13" max="16" width="5.57421875" style="1" customWidth="1"/>
    <col min="17" max="17" width="5.8515625" style="1" customWidth="1"/>
    <col min="18" max="18" width="6.140625" style="4" customWidth="1"/>
    <col min="19" max="19" width="14.00390625" style="6" customWidth="1"/>
    <col min="20" max="20" width="13.140625" style="4" customWidth="1"/>
    <col min="21" max="21" width="11.8515625" style="6" customWidth="1"/>
    <col min="22" max="22" width="19.8515625" style="1" customWidth="1"/>
    <col min="23" max="23" width="13.8515625" style="6" bestFit="1" customWidth="1"/>
    <col min="24" max="25" width="11.00390625" style="6" customWidth="1"/>
    <col min="26" max="27" width="14.57421875" style="1" customWidth="1"/>
    <col min="28" max="28" width="4.8515625" style="1" customWidth="1"/>
    <col min="29" max="30" width="4.57421875" style="1" customWidth="1"/>
    <col min="31" max="31" width="6.8515625" style="1" customWidth="1"/>
    <col min="32" max="32" width="11.00390625" style="1" customWidth="1"/>
    <col min="33" max="33" width="12.8515625" style="5" customWidth="1"/>
    <col min="34" max="34" width="13.140625" style="1" customWidth="1"/>
    <col min="35" max="35" width="13.140625" style="6" customWidth="1"/>
    <col min="36" max="36" width="11.8515625" style="6" customWidth="1"/>
    <col min="37" max="37" width="11.8515625" style="1" bestFit="1" customWidth="1"/>
    <col min="38" max="16384" width="11.00390625" style="1" customWidth="1"/>
  </cols>
  <sheetData>
    <row r="1" spans="18:25" ht="15" thickBot="1">
      <c r="R1" s="5"/>
      <c r="S1" s="1"/>
      <c r="T1" s="6"/>
      <c r="W1" s="1"/>
      <c r="X1" s="1"/>
      <c r="Y1" s="1"/>
    </row>
    <row r="2" spans="2:25" ht="15" thickBot="1">
      <c r="B2" s="4"/>
      <c r="D2" s="6"/>
      <c r="E2" s="30"/>
      <c r="F2" s="31"/>
      <c r="G2" s="32" t="s">
        <v>66</v>
      </c>
      <c r="H2" s="31"/>
      <c r="I2" s="33"/>
      <c r="R2" s="34"/>
      <c r="S2" s="35"/>
      <c r="T2" s="36"/>
      <c r="U2" s="37" t="s">
        <v>67</v>
      </c>
      <c r="V2" s="36"/>
      <c r="W2" s="36"/>
      <c r="X2" s="38"/>
      <c r="Y2" s="1"/>
    </row>
    <row r="3" spans="2:25" ht="15" thickBot="1">
      <c r="B3" s="84" t="s">
        <v>69</v>
      </c>
      <c r="K3" s="5" t="s">
        <v>30</v>
      </c>
      <c r="R3" s="6"/>
      <c r="S3" s="4"/>
      <c r="T3" s="6"/>
      <c r="U3" s="1"/>
      <c r="W3" s="1"/>
      <c r="X3" s="1"/>
      <c r="Y3" s="5" t="s">
        <v>30</v>
      </c>
    </row>
    <row r="4" spans="2:25" ht="15" thickBot="1">
      <c r="B4" s="44" t="s">
        <v>39</v>
      </c>
      <c r="C4" s="45"/>
      <c r="D4" s="45"/>
      <c r="E4" s="45"/>
      <c r="F4" s="45"/>
      <c r="G4" s="45"/>
      <c r="H4" s="45"/>
      <c r="I4" s="45"/>
      <c r="J4" s="45"/>
      <c r="K4" s="45"/>
      <c r="L4" s="47"/>
      <c r="R4" s="5"/>
      <c r="S4" s="1"/>
      <c r="T4" s="1"/>
      <c r="U4" s="43" t="s">
        <v>32</v>
      </c>
      <c r="V4" s="42" t="s">
        <v>31</v>
      </c>
      <c r="W4" s="1"/>
      <c r="X4" s="1"/>
      <c r="Y4" s="1"/>
    </row>
    <row r="5" spans="2:25" ht="15" thickBot="1">
      <c r="B5" s="47"/>
      <c r="C5" s="11" t="s">
        <v>40</v>
      </c>
      <c r="D5" s="11"/>
      <c r="E5" s="11"/>
      <c r="F5" s="11"/>
      <c r="G5" s="11"/>
      <c r="H5" s="11"/>
      <c r="I5" s="11"/>
      <c r="J5" s="11"/>
      <c r="K5" s="11"/>
      <c r="L5" s="47"/>
      <c r="R5" s="1"/>
      <c r="S5" s="1"/>
      <c r="T5" s="68" t="s">
        <v>33</v>
      </c>
      <c r="U5" s="24">
        <v>80</v>
      </c>
      <c r="V5" s="18">
        <v>35</v>
      </c>
      <c r="W5" s="1"/>
      <c r="X5" s="1"/>
      <c r="Y5" s="1"/>
    </row>
    <row r="6" spans="2:25" ht="15" thickBot="1">
      <c r="B6" s="47"/>
      <c r="C6" s="11" t="s">
        <v>41</v>
      </c>
      <c r="D6" s="11"/>
      <c r="E6" s="11"/>
      <c r="F6" s="11"/>
      <c r="G6" s="11"/>
      <c r="H6" s="11"/>
      <c r="I6" s="11"/>
      <c r="J6" s="11"/>
      <c r="K6" s="11"/>
      <c r="L6" s="47"/>
      <c r="R6" s="1"/>
      <c r="S6" s="1"/>
      <c r="T6" s="68" t="s">
        <v>34</v>
      </c>
      <c r="U6" s="14">
        <v>-0.02</v>
      </c>
      <c r="V6" s="70">
        <v>-0.01</v>
      </c>
      <c r="W6" s="1"/>
      <c r="X6" s="1"/>
      <c r="Y6" s="1"/>
    </row>
    <row r="7" spans="2:25" ht="15" thickBot="1">
      <c r="B7" s="47"/>
      <c r="C7" s="11" t="s">
        <v>42</v>
      </c>
      <c r="D7" s="11"/>
      <c r="E7" s="11"/>
      <c r="F7" s="11"/>
      <c r="G7" s="11"/>
      <c r="H7" s="11"/>
      <c r="I7" s="11"/>
      <c r="J7" s="11"/>
      <c r="K7" s="11"/>
      <c r="L7" s="47"/>
      <c r="R7" s="1"/>
      <c r="S7" s="1"/>
      <c r="T7" s="68" t="s">
        <v>35</v>
      </c>
      <c r="U7" s="14">
        <v>15</v>
      </c>
      <c r="V7" s="70">
        <v>5</v>
      </c>
      <c r="W7" s="1"/>
      <c r="X7" s="1"/>
      <c r="Y7" s="1"/>
    </row>
    <row r="8" spans="2:25" ht="15" thickBot="1">
      <c r="B8" s="47"/>
      <c r="C8" s="11" t="s">
        <v>43</v>
      </c>
      <c r="D8" s="11"/>
      <c r="E8" s="11"/>
      <c r="F8" s="11"/>
      <c r="G8" s="11"/>
      <c r="H8" s="11"/>
      <c r="I8" s="11"/>
      <c r="J8" s="11"/>
      <c r="K8" s="11"/>
      <c r="L8" s="47"/>
      <c r="R8" s="1"/>
      <c r="S8" s="1"/>
      <c r="T8" s="68" t="s">
        <v>36</v>
      </c>
      <c r="U8" s="14">
        <v>0.02</v>
      </c>
      <c r="V8" s="70">
        <v>0.01</v>
      </c>
      <c r="W8" s="1"/>
      <c r="X8" s="1"/>
      <c r="Y8" s="1"/>
    </row>
    <row r="9" spans="2:25" ht="15" thickBot="1">
      <c r="B9" s="49"/>
      <c r="C9" s="28" t="s">
        <v>60</v>
      </c>
      <c r="D9" s="28"/>
      <c r="E9" s="28"/>
      <c r="F9" s="28"/>
      <c r="G9" s="28"/>
      <c r="H9" s="28"/>
      <c r="I9" s="28"/>
      <c r="J9" s="28"/>
      <c r="K9" s="28"/>
      <c r="L9" s="47"/>
      <c r="R9" s="1"/>
      <c r="S9" s="1"/>
      <c r="T9" s="68" t="s">
        <v>37</v>
      </c>
      <c r="U9" s="25">
        <v>200</v>
      </c>
      <c r="V9" s="20">
        <v>400</v>
      </c>
      <c r="W9" s="1"/>
      <c r="X9" s="1"/>
      <c r="Y9" s="1"/>
    </row>
    <row r="10" spans="11:25" ht="15" thickBot="1">
      <c r="K10" s="5"/>
      <c r="R10" s="1"/>
      <c r="S10" s="1"/>
      <c r="T10" s="68" t="s">
        <v>38</v>
      </c>
      <c r="U10" s="25">
        <v>20</v>
      </c>
      <c r="V10" s="20">
        <v>30</v>
      </c>
      <c r="W10" s="1"/>
      <c r="X10" s="1"/>
      <c r="Y10" s="1"/>
    </row>
    <row r="11" spans="2:25" ht="15" thickBot="1">
      <c r="B11" s="1" t="s">
        <v>59</v>
      </c>
      <c r="K11" s="5"/>
      <c r="R11" s="1"/>
      <c r="S11" s="1"/>
      <c r="T11" s="1"/>
      <c r="V11" s="6"/>
      <c r="W11" s="1"/>
      <c r="X11" s="1"/>
      <c r="Y11" s="1"/>
    </row>
    <row r="12" spans="2:25" ht="15" thickBot="1">
      <c r="B12" s="1" t="s">
        <v>61</v>
      </c>
      <c r="K12" s="5"/>
      <c r="R12" s="1"/>
      <c r="S12" s="66"/>
      <c r="T12" s="23"/>
      <c r="U12" s="67" t="s">
        <v>50</v>
      </c>
      <c r="V12" s="12"/>
      <c r="W12" s="1"/>
      <c r="X12" s="1"/>
      <c r="Y12" s="1"/>
    </row>
    <row r="13" spans="2:25" ht="13.5">
      <c r="B13" s="1" t="s">
        <v>62</v>
      </c>
      <c r="K13" s="5"/>
      <c r="R13" s="5"/>
      <c r="S13" s="1"/>
      <c r="T13" s="5"/>
      <c r="U13" s="65" t="s">
        <v>11</v>
      </c>
      <c r="V13" s="65" t="s">
        <v>12</v>
      </c>
      <c r="W13" s="1"/>
      <c r="X13" s="1"/>
      <c r="Y13" s="1"/>
    </row>
    <row r="14" spans="2:25" ht="15" thickBot="1">
      <c r="B14" s="4"/>
      <c r="C14" s="6" t="s">
        <v>63</v>
      </c>
      <c r="D14" s="4"/>
      <c r="E14" s="6"/>
      <c r="G14" s="6"/>
      <c r="H14" s="6"/>
      <c r="I14" s="6"/>
      <c r="R14" s="5"/>
      <c r="S14" s="1"/>
      <c r="T14" s="68" t="s">
        <v>51</v>
      </c>
      <c r="U14" s="26">
        <v>2</v>
      </c>
      <c r="V14" s="26">
        <v>2</v>
      </c>
      <c r="W14" s="1"/>
      <c r="X14" s="1"/>
      <c r="Y14" s="1"/>
    </row>
    <row r="15" spans="2:25" ht="15" thickBot="1">
      <c r="B15" s="4"/>
      <c r="C15" s="6"/>
      <c r="D15" s="41" t="s">
        <v>0</v>
      </c>
      <c r="E15" s="8">
        <f>U5</f>
        <v>80</v>
      </c>
      <c r="F15" s="8">
        <f>U6</f>
        <v>-0.02</v>
      </c>
      <c r="G15" s="9" t="s">
        <v>1</v>
      </c>
      <c r="H15" s="6"/>
      <c r="I15" s="6"/>
      <c r="R15" s="5"/>
      <c r="S15" s="1"/>
      <c r="T15" s="68" t="s">
        <v>52</v>
      </c>
      <c r="U15" s="26">
        <v>6</v>
      </c>
      <c r="V15" s="26">
        <v>10</v>
      </c>
      <c r="W15" s="1"/>
      <c r="X15" s="1"/>
      <c r="Y15" s="1"/>
    </row>
    <row r="16" spans="2:25" ht="15" thickBot="1">
      <c r="B16" s="4"/>
      <c r="C16" s="6"/>
      <c r="D16" s="10"/>
      <c r="E16" s="6"/>
      <c r="G16" s="6"/>
      <c r="H16" s="6"/>
      <c r="I16" s="6"/>
      <c r="R16" s="5"/>
      <c r="S16" s="1"/>
      <c r="T16" s="68" t="s">
        <v>53</v>
      </c>
      <c r="U16" s="26">
        <v>-0.3</v>
      </c>
      <c r="V16" s="26">
        <v>-0.4</v>
      </c>
      <c r="W16" s="1"/>
      <c r="X16" s="1"/>
      <c r="Y16" s="1"/>
    </row>
    <row r="17" spans="2:25" ht="15" thickBot="1">
      <c r="B17" s="4"/>
      <c r="C17" s="6"/>
      <c r="D17" s="41" t="s">
        <v>2</v>
      </c>
      <c r="E17" s="8">
        <f>U7</f>
        <v>15</v>
      </c>
      <c r="F17" s="29">
        <f>U8</f>
        <v>0.02</v>
      </c>
      <c r="G17" s="9" t="s">
        <v>3</v>
      </c>
      <c r="H17" s="6"/>
      <c r="I17" s="6"/>
      <c r="R17" s="5"/>
      <c r="S17" s="1"/>
      <c r="T17" s="68" t="s">
        <v>54</v>
      </c>
      <c r="U17" s="27">
        <v>0</v>
      </c>
      <c r="V17" s="27">
        <v>0</v>
      </c>
      <c r="W17" s="1"/>
      <c r="X17" s="1"/>
      <c r="Y17" s="1"/>
    </row>
    <row r="18" spans="2:25" ht="15" thickBot="1">
      <c r="B18" s="4"/>
      <c r="C18" s="6" t="s">
        <v>4</v>
      </c>
      <c r="D18" s="4"/>
      <c r="E18" s="6"/>
      <c r="G18" s="6"/>
      <c r="H18" s="6" t="s">
        <v>65</v>
      </c>
      <c r="I18" s="6"/>
      <c r="R18" s="5"/>
      <c r="S18" s="1"/>
      <c r="T18" s="53"/>
      <c r="U18" s="69"/>
      <c r="V18" s="69"/>
      <c r="W18" s="11"/>
      <c r="X18" s="1"/>
      <c r="Y18" s="1"/>
    </row>
    <row r="19" spans="2:25" ht="15" thickBot="1">
      <c r="B19" s="4"/>
      <c r="C19" s="6"/>
      <c r="D19" s="4"/>
      <c r="E19" s="7" t="s">
        <v>5</v>
      </c>
      <c r="F19" s="9"/>
      <c r="G19" s="6"/>
      <c r="H19" s="21" t="s">
        <v>6</v>
      </c>
      <c r="I19" s="22"/>
      <c r="J19" s="23"/>
      <c r="K19" s="13">
        <f>U9</f>
        <v>200</v>
      </c>
      <c r="R19" s="5"/>
      <c r="S19" s="66"/>
      <c r="T19" s="23"/>
      <c r="U19" s="67" t="s">
        <v>55</v>
      </c>
      <c r="V19" s="12"/>
      <c r="W19" s="1"/>
      <c r="X19" s="1"/>
      <c r="Y19" s="1"/>
    </row>
    <row r="20" spans="2:25" ht="15" thickBot="1">
      <c r="B20" s="4"/>
      <c r="C20" s="6"/>
      <c r="D20" s="4"/>
      <c r="E20" s="7" t="s">
        <v>7</v>
      </c>
      <c r="F20" s="13"/>
      <c r="G20" s="6"/>
      <c r="H20" s="21" t="s">
        <v>8</v>
      </c>
      <c r="I20" s="22"/>
      <c r="J20" s="23"/>
      <c r="K20" s="13">
        <f>U10</f>
        <v>20</v>
      </c>
      <c r="R20" s="5"/>
      <c r="S20" s="1"/>
      <c r="T20" s="5"/>
      <c r="U20" s="65" t="s">
        <v>11</v>
      </c>
      <c r="V20" s="65" t="s">
        <v>12</v>
      </c>
      <c r="W20" s="1"/>
      <c r="X20" s="1"/>
      <c r="Y20" s="1"/>
    </row>
    <row r="21" spans="2:25" ht="15" thickBot="1">
      <c r="B21" s="4"/>
      <c r="C21" s="6"/>
      <c r="D21" s="4"/>
      <c r="E21" s="7" t="s">
        <v>9</v>
      </c>
      <c r="F21" s="13"/>
      <c r="G21" s="6"/>
      <c r="H21" s="6"/>
      <c r="I21" s="6"/>
      <c r="R21" s="5"/>
      <c r="S21" s="1"/>
      <c r="T21" s="68" t="s">
        <v>13</v>
      </c>
      <c r="U21" s="71">
        <v>3</v>
      </c>
      <c r="V21" s="71">
        <v>3</v>
      </c>
      <c r="W21" s="1"/>
      <c r="X21" s="1"/>
      <c r="Y21" s="1"/>
    </row>
    <row r="22" spans="2:25" ht="15" thickBot="1">
      <c r="B22" s="4"/>
      <c r="C22" s="6"/>
      <c r="D22" s="10"/>
      <c r="E22" s="83" t="s">
        <v>64</v>
      </c>
      <c r="F22" s="14"/>
      <c r="G22" s="6"/>
      <c r="H22" s="6"/>
      <c r="I22" s="6"/>
      <c r="R22" s="5"/>
      <c r="S22" s="1"/>
      <c r="T22" s="68" t="s">
        <v>15</v>
      </c>
      <c r="U22" s="71">
        <v>5</v>
      </c>
      <c r="V22" s="71">
        <v>8</v>
      </c>
      <c r="W22" s="1"/>
      <c r="X22" s="1"/>
      <c r="Y22" s="1"/>
    </row>
    <row r="23" spans="2:25" ht="13.5">
      <c r="B23" s="4"/>
      <c r="C23" s="6"/>
      <c r="D23" s="10"/>
      <c r="E23" s="10"/>
      <c r="F23" s="11"/>
      <c r="G23" s="6"/>
      <c r="H23" s="6"/>
      <c r="I23" s="6"/>
      <c r="K23" s="2"/>
      <c r="L23" s="2"/>
      <c r="R23" s="5"/>
      <c r="S23" s="1"/>
      <c r="T23" s="68" t="s">
        <v>22</v>
      </c>
      <c r="U23" s="71">
        <v>-0.3</v>
      </c>
      <c r="V23" s="71">
        <v>-0.4</v>
      </c>
      <c r="W23" s="1"/>
      <c r="X23" s="1"/>
      <c r="Y23" s="1"/>
    </row>
    <row r="24" spans="2:25" ht="15" thickBot="1">
      <c r="B24" s="4"/>
      <c r="C24" s="6" t="s">
        <v>14</v>
      </c>
      <c r="D24" s="10"/>
      <c r="E24" s="10"/>
      <c r="F24" s="11"/>
      <c r="G24" s="6"/>
      <c r="H24" s="6"/>
      <c r="I24" s="6"/>
      <c r="R24" s="5"/>
      <c r="S24" s="1"/>
      <c r="T24" s="68" t="s">
        <v>23</v>
      </c>
      <c r="U24" s="72">
        <v>0</v>
      </c>
      <c r="V24" s="72">
        <v>0</v>
      </c>
      <c r="W24" s="1"/>
      <c r="X24" s="1"/>
      <c r="Y24" s="1"/>
    </row>
    <row r="25" spans="2:25" ht="19.5" thickBot="1">
      <c r="B25" s="3"/>
      <c r="C25" s="15" t="s">
        <v>11</v>
      </c>
      <c r="D25" s="16"/>
      <c r="E25" s="15" t="s">
        <v>12</v>
      </c>
      <c r="F25" s="17" t="s">
        <v>16</v>
      </c>
      <c r="G25" s="15" t="s">
        <v>17</v>
      </c>
      <c r="H25" s="15" t="s">
        <v>18</v>
      </c>
      <c r="I25" s="15" t="s">
        <v>19</v>
      </c>
      <c r="J25" s="15" t="s">
        <v>20</v>
      </c>
      <c r="K25" s="15" t="s">
        <v>21</v>
      </c>
      <c r="R25" s="5"/>
      <c r="S25" s="1"/>
      <c r="T25" s="6"/>
      <c r="W25" s="1"/>
      <c r="X25" s="1"/>
      <c r="Y25" s="1"/>
    </row>
    <row r="26" spans="2:25" ht="15" thickBot="1">
      <c r="B26" s="4">
        <v>1</v>
      </c>
      <c r="C26" s="18">
        <f aca="true" t="shared" si="0" ref="C26:C45">($U$14*(B26)+$U$15*(B26^2)+$U$16*(B26^3))*(1+$U$17)</f>
        <v>7.7</v>
      </c>
      <c r="D26" s="19">
        <v>1</v>
      </c>
      <c r="E26" s="18">
        <f aca="true" t="shared" si="1" ref="E26:E45">($V$14*(D26)+$V$15*(D26^2)+$V$16*(D26^3))*(1+$V$17)</f>
        <v>11.6</v>
      </c>
      <c r="F26" s="18">
        <f aca="true" t="shared" si="2" ref="F26:F41">C26/B26</f>
        <v>7.7</v>
      </c>
      <c r="G26" s="18"/>
      <c r="H26" s="18"/>
      <c r="I26" s="18"/>
      <c r="J26" s="20"/>
      <c r="K26" s="20"/>
      <c r="R26" s="5"/>
      <c r="S26" s="1"/>
      <c r="T26" s="2" t="s">
        <v>49</v>
      </c>
      <c r="U26" s="1"/>
      <c r="V26" s="6"/>
      <c r="W26" s="1"/>
      <c r="X26" s="1"/>
      <c r="Y26" s="1"/>
    </row>
    <row r="27" spans="2:25" ht="15" thickBot="1">
      <c r="B27" s="4">
        <v>2</v>
      </c>
      <c r="C27" s="18">
        <f t="shared" si="0"/>
        <v>25.6</v>
      </c>
      <c r="D27" s="19">
        <v>2</v>
      </c>
      <c r="E27" s="18">
        <f t="shared" si="1"/>
        <v>40.8</v>
      </c>
      <c r="F27" s="18">
        <f t="shared" si="2"/>
        <v>12.8</v>
      </c>
      <c r="G27" s="18"/>
      <c r="H27" s="18"/>
      <c r="I27" s="18"/>
      <c r="J27" s="20"/>
      <c r="K27" s="20"/>
      <c r="R27" s="5"/>
      <c r="S27" s="54" t="s">
        <v>24</v>
      </c>
      <c r="T27" s="55" t="s">
        <v>25</v>
      </c>
      <c r="U27" s="55" t="s">
        <v>48</v>
      </c>
      <c r="V27" s="56" t="s">
        <v>26</v>
      </c>
      <c r="W27" s="1"/>
      <c r="X27" s="1"/>
      <c r="Y27" s="1"/>
    </row>
    <row r="28" spans="2:25" ht="15" thickBot="1">
      <c r="B28" s="4">
        <v>3</v>
      </c>
      <c r="C28" s="18">
        <f t="shared" si="0"/>
        <v>51.9</v>
      </c>
      <c r="D28" s="19">
        <v>3</v>
      </c>
      <c r="E28" s="18">
        <f t="shared" si="1"/>
        <v>85.2</v>
      </c>
      <c r="F28" s="18">
        <f t="shared" si="2"/>
        <v>17.3</v>
      </c>
      <c r="G28" s="18"/>
      <c r="H28" s="18"/>
      <c r="I28" s="18"/>
      <c r="J28" s="20"/>
      <c r="K28" s="20"/>
      <c r="R28" s="5"/>
      <c r="S28" s="57">
        <f aca="true" t="shared" si="3" ref="S28:S56">$U$9</f>
        <v>200</v>
      </c>
      <c r="T28" s="58">
        <f aca="true" t="shared" si="4" ref="T28:T47">I83</f>
        <v>0</v>
      </c>
      <c r="U28" s="40">
        <f aca="true" t="shared" si="5" ref="U28:U56">$U$10</f>
        <v>20</v>
      </c>
      <c r="V28" s="59">
        <f aca="true" t="shared" si="6" ref="V28:V47">J83</f>
        <v>0</v>
      </c>
      <c r="W28" s="1"/>
      <c r="X28" s="1"/>
      <c r="Y28" s="1"/>
    </row>
    <row r="29" spans="2:25" ht="15" thickBot="1">
      <c r="B29" s="4">
        <v>4</v>
      </c>
      <c r="C29" s="18">
        <f t="shared" si="0"/>
        <v>84.8</v>
      </c>
      <c r="D29" s="19">
        <v>4</v>
      </c>
      <c r="E29" s="18">
        <f t="shared" si="1"/>
        <v>142.4</v>
      </c>
      <c r="F29" s="18">
        <f t="shared" si="2"/>
        <v>21.2</v>
      </c>
      <c r="G29" s="18"/>
      <c r="H29" s="18"/>
      <c r="I29" s="18"/>
      <c r="J29" s="20"/>
      <c r="K29" s="20"/>
      <c r="R29" s="5"/>
      <c r="S29" s="57">
        <f t="shared" si="3"/>
        <v>200</v>
      </c>
      <c r="T29" s="58">
        <f t="shared" si="4"/>
        <v>850.2500000000001</v>
      </c>
      <c r="U29" s="40">
        <f t="shared" si="5"/>
        <v>20</v>
      </c>
      <c r="V29" s="59">
        <f t="shared" si="6"/>
        <v>1386.9999999999998</v>
      </c>
      <c r="W29" s="1"/>
      <c r="X29" s="1"/>
      <c r="Y29" s="1"/>
    </row>
    <row r="30" spans="2:25" ht="15" thickBot="1">
      <c r="B30" s="4">
        <v>5</v>
      </c>
      <c r="C30" s="18">
        <f t="shared" si="0"/>
        <v>122.5</v>
      </c>
      <c r="D30" s="19">
        <v>5</v>
      </c>
      <c r="E30" s="18">
        <f t="shared" si="1"/>
        <v>210</v>
      </c>
      <c r="F30" s="18">
        <f t="shared" si="2"/>
        <v>24.5</v>
      </c>
      <c r="G30" s="18"/>
      <c r="H30" s="18"/>
      <c r="I30" s="18"/>
      <c r="J30" s="20"/>
      <c r="K30" s="20"/>
      <c r="R30" s="5"/>
      <c r="S30" s="57">
        <f t="shared" si="3"/>
        <v>200</v>
      </c>
      <c r="T30" s="58">
        <f t="shared" si="4"/>
        <v>1249.2499999999998</v>
      </c>
      <c r="U30" s="40">
        <f t="shared" si="5"/>
        <v>20</v>
      </c>
      <c r="V30" s="59">
        <f t="shared" si="6"/>
        <v>2109.0000000000005</v>
      </c>
      <c r="W30" s="1"/>
      <c r="X30" s="1"/>
      <c r="Y30" s="1"/>
    </row>
    <row r="31" spans="2:25" ht="15" thickBot="1">
      <c r="B31" s="4">
        <v>6</v>
      </c>
      <c r="C31" s="18">
        <f t="shared" si="0"/>
        <v>163.2</v>
      </c>
      <c r="D31" s="19">
        <v>6</v>
      </c>
      <c r="E31" s="18">
        <f t="shared" si="1"/>
        <v>285.6</v>
      </c>
      <c r="F31" s="18">
        <f t="shared" si="2"/>
        <v>27.2</v>
      </c>
      <c r="G31" s="18"/>
      <c r="H31" s="18"/>
      <c r="I31" s="18"/>
      <c r="J31" s="20"/>
      <c r="K31" s="20"/>
      <c r="R31" s="5"/>
      <c r="S31" s="57">
        <f t="shared" si="3"/>
        <v>200</v>
      </c>
      <c r="T31" s="58">
        <f t="shared" si="4"/>
        <v>1562.75</v>
      </c>
      <c r="U31" s="40">
        <f t="shared" si="5"/>
        <v>20</v>
      </c>
      <c r="V31" s="59">
        <f t="shared" si="6"/>
        <v>2717</v>
      </c>
      <c r="W31" s="1"/>
      <c r="X31" s="1"/>
      <c r="Y31" s="1"/>
    </row>
    <row r="32" spans="2:25" ht="15" thickBot="1">
      <c r="B32" s="4">
        <v>7</v>
      </c>
      <c r="C32" s="18">
        <f t="shared" si="0"/>
        <v>205.10000000000002</v>
      </c>
      <c r="D32" s="19">
        <v>7</v>
      </c>
      <c r="E32" s="18">
        <f t="shared" si="1"/>
        <v>366.79999999999995</v>
      </c>
      <c r="F32" s="18">
        <f t="shared" si="2"/>
        <v>29.300000000000004</v>
      </c>
      <c r="G32" s="18"/>
      <c r="H32" s="18"/>
      <c r="I32" s="18"/>
      <c r="J32" s="20"/>
      <c r="K32" s="20"/>
      <c r="R32" s="5"/>
      <c r="S32" s="57">
        <f t="shared" si="3"/>
        <v>200</v>
      </c>
      <c r="T32" s="58">
        <f t="shared" si="4"/>
        <v>1790.7500000000002</v>
      </c>
      <c r="U32" s="40">
        <f t="shared" si="5"/>
        <v>20</v>
      </c>
      <c r="V32" s="59">
        <f t="shared" si="6"/>
        <v>3210.9999999999995</v>
      </c>
      <c r="W32" s="1"/>
      <c r="X32" s="1"/>
      <c r="Y32" s="1"/>
    </row>
    <row r="33" spans="2:25" ht="15" thickBot="1">
      <c r="B33" s="4">
        <v>8</v>
      </c>
      <c r="C33" s="18">
        <f t="shared" si="0"/>
        <v>246.4</v>
      </c>
      <c r="D33" s="19">
        <v>8</v>
      </c>
      <c r="E33" s="18">
        <f t="shared" si="1"/>
        <v>451.2</v>
      </c>
      <c r="F33" s="18">
        <f t="shared" si="2"/>
        <v>30.8</v>
      </c>
      <c r="G33" s="18"/>
      <c r="H33" s="18"/>
      <c r="I33" s="18"/>
      <c r="J33" s="20"/>
      <c r="K33" s="20"/>
      <c r="R33" s="5"/>
      <c r="S33" s="57">
        <f t="shared" si="3"/>
        <v>200</v>
      </c>
      <c r="T33" s="58">
        <f t="shared" si="4"/>
        <v>1933.2499999999995</v>
      </c>
      <c r="U33" s="40">
        <f t="shared" si="5"/>
        <v>20</v>
      </c>
      <c r="V33" s="59">
        <f t="shared" si="6"/>
        <v>3591.000000000001</v>
      </c>
      <c r="W33" s="1"/>
      <c r="X33" s="1"/>
      <c r="Y33" s="1"/>
    </row>
    <row r="34" spans="2:25" ht="15" thickBot="1">
      <c r="B34" s="4">
        <v>9</v>
      </c>
      <c r="C34" s="18">
        <f t="shared" si="0"/>
        <v>285.3</v>
      </c>
      <c r="D34" s="19">
        <v>9</v>
      </c>
      <c r="E34" s="18">
        <f t="shared" si="1"/>
        <v>536.4</v>
      </c>
      <c r="F34" s="18">
        <f t="shared" si="2"/>
        <v>31.700000000000003</v>
      </c>
      <c r="G34" s="18"/>
      <c r="H34" s="18"/>
      <c r="I34" s="18"/>
      <c r="J34" s="20"/>
      <c r="K34" s="20"/>
      <c r="R34" s="5"/>
      <c r="S34" s="57">
        <f t="shared" si="3"/>
        <v>200</v>
      </c>
      <c r="T34" s="58">
        <f t="shared" si="4"/>
        <v>1990.2500000000016</v>
      </c>
      <c r="U34" s="40">
        <f t="shared" si="5"/>
        <v>20</v>
      </c>
      <c r="V34" s="59">
        <f t="shared" si="6"/>
        <v>3856.999999999997</v>
      </c>
      <c r="W34" s="1"/>
      <c r="X34" s="1"/>
      <c r="Y34" s="1"/>
    </row>
    <row r="35" spans="2:25" ht="15" thickBot="1">
      <c r="B35" s="4">
        <v>10</v>
      </c>
      <c r="C35" s="18">
        <f t="shared" si="0"/>
        <v>320</v>
      </c>
      <c r="D35" s="19">
        <v>10</v>
      </c>
      <c r="E35" s="18">
        <f t="shared" si="1"/>
        <v>620</v>
      </c>
      <c r="F35" s="18">
        <f t="shared" si="2"/>
        <v>32</v>
      </c>
      <c r="G35" s="18"/>
      <c r="H35" s="18"/>
      <c r="I35" s="18"/>
      <c r="J35" s="20"/>
      <c r="K35" s="20"/>
      <c r="R35" s="5"/>
      <c r="S35" s="57">
        <f t="shared" si="3"/>
        <v>200</v>
      </c>
      <c r="T35" s="58">
        <f t="shared" si="4"/>
        <v>1961.749999999999</v>
      </c>
      <c r="U35" s="40">
        <f t="shared" si="5"/>
        <v>20</v>
      </c>
      <c r="V35" s="59">
        <f t="shared" si="6"/>
        <v>4009.000000000002</v>
      </c>
      <c r="W35" s="1"/>
      <c r="X35" s="1"/>
      <c r="Y35" s="1"/>
    </row>
    <row r="36" spans="2:25" ht="15" thickBot="1">
      <c r="B36" s="4">
        <f aca="true" t="shared" si="7" ref="B36:B45">B35+1</f>
        <v>11</v>
      </c>
      <c r="C36" s="18">
        <f t="shared" si="0"/>
        <v>348.7</v>
      </c>
      <c r="D36" s="19">
        <v>11</v>
      </c>
      <c r="E36" s="18">
        <f t="shared" si="1"/>
        <v>699.6</v>
      </c>
      <c r="F36" s="18">
        <f t="shared" si="2"/>
        <v>31.7</v>
      </c>
      <c r="G36" s="18"/>
      <c r="H36" s="18"/>
      <c r="I36" s="18"/>
      <c r="J36" s="20"/>
      <c r="K36" s="20"/>
      <c r="R36" s="5"/>
      <c r="S36" s="57">
        <f t="shared" si="3"/>
        <v>200</v>
      </c>
      <c r="T36" s="58">
        <f t="shared" si="4"/>
        <v>1847.7500000000002</v>
      </c>
      <c r="U36" s="40">
        <f t="shared" si="5"/>
        <v>20</v>
      </c>
      <c r="V36" s="59">
        <f t="shared" si="6"/>
        <v>4046.9999999999995</v>
      </c>
      <c r="W36" s="1"/>
      <c r="X36" s="1"/>
      <c r="Y36" s="1"/>
    </row>
    <row r="37" spans="2:25" ht="15" thickBot="1">
      <c r="B37" s="4">
        <f t="shared" si="7"/>
        <v>12</v>
      </c>
      <c r="C37" s="18">
        <f t="shared" si="0"/>
        <v>369.6</v>
      </c>
      <c r="D37" s="19">
        <v>12</v>
      </c>
      <c r="E37" s="18">
        <f t="shared" si="1"/>
        <v>772.8</v>
      </c>
      <c r="F37" s="18">
        <f t="shared" si="2"/>
        <v>30.8</v>
      </c>
      <c r="G37" s="18"/>
      <c r="H37" s="18"/>
      <c r="I37" s="18"/>
      <c r="J37" s="20"/>
      <c r="K37" s="20"/>
      <c r="R37" s="5"/>
      <c r="S37" s="57">
        <f t="shared" si="3"/>
        <v>200</v>
      </c>
      <c r="T37" s="58">
        <f t="shared" si="4"/>
        <v>1648.2499999999995</v>
      </c>
      <c r="U37" s="40">
        <f t="shared" si="5"/>
        <v>20</v>
      </c>
      <c r="V37" s="59">
        <f t="shared" si="6"/>
        <v>3971.000000000001</v>
      </c>
      <c r="W37" s="1"/>
      <c r="X37" s="1"/>
      <c r="Y37" s="1"/>
    </row>
    <row r="38" spans="2:25" ht="15" thickBot="1">
      <c r="B38" s="4">
        <f t="shared" si="7"/>
        <v>13</v>
      </c>
      <c r="C38" s="18">
        <f t="shared" si="0"/>
        <v>380.9</v>
      </c>
      <c r="D38" s="19">
        <v>13</v>
      </c>
      <c r="E38" s="18">
        <f t="shared" si="1"/>
        <v>837.1999999999999</v>
      </c>
      <c r="F38" s="18">
        <f t="shared" si="2"/>
        <v>29.299999999999997</v>
      </c>
      <c r="G38" s="18"/>
      <c r="H38" s="18"/>
      <c r="I38" s="18"/>
      <c r="J38" s="20"/>
      <c r="K38" s="20"/>
      <c r="R38" s="5"/>
      <c r="S38" s="57">
        <f t="shared" si="3"/>
        <v>200</v>
      </c>
      <c r="T38" s="58">
        <f t="shared" si="4"/>
        <v>1363.2499999999995</v>
      </c>
      <c r="U38" s="40">
        <f t="shared" si="5"/>
        <v>20</v>
      </c>
      <c r="V38" s="59">
        <f t="shared" si="6"/>
        <v>3781.000000000001</v>
      </c>
      <c r="W38" s="1"/>
      <c r="X38" s="1"/>
      <c r="Y38" s="1"/>
    </row>
    <row r="39" spans="2:25" ht="15" thickBot="1">
      <c r="B39" s="4">
        <f t="shared" si="7"/>
        <v>14</v>
      </c>
      <c r="C39" s="18">
        <f t="shared" si="0"/>
        <v>380.80000000000007</v>
      </c>
      <c r="D39" s="19">
        <v>14</v>
      </c>
      <c r="E39" s="18">
        <f t="shared" si="1"/>
        <v>890.3999999999999</v>
      </c>
      <c r="F39" s="18">
        <f t="shared" si="2"/>
        <v>27.200000000000006</v>
      </c>
      <c r="G39" s="18"/>
      <c r="H39" s="18"/>
      <c r="I39" s="18"/>
      <c r="J39" s="20"/>
      <c r="K39" s="20"/>
      <c r="R39" s="5"/>
      <c r="S39" s="57">
        <f t="shared" si="3"/>
        <v>200</v>
      </c>
      <c r="T39" s="58">
        <f t="shared" si="4"/>
        <v>992.7500000000016</v>
      </c>
      <c r="U39" s="40">
        <f t="shared" si="5"/>
        <v>20</v>
      </c>
      <c r="V39" s="59">
        <f t="shared" si="6"/>
        <v>3476.999999999997</v>
      </c>
      <c r="W39" s="1"/>
      <c r="X39" s="1"/>
      <c r="Y39" s="1"/>
    </row>
    <row r="40" spans="2:25" ht="15" thickBot="1">
      <c r="B40" s="4">
        <f t="shared" si="7"/>
        <v>15</v>
      </c>
      <c r="C40" s="18">
        <f t="shared" si="0"/>
        <v>367.5</v>
      </c>
      <c r="D40" s="19">
        <v>15</v>
      </c>
      <c r="E40" s="18">
        <f t="shared" si="1"/>
        <v>930</v>
      </c>
      <c r="F40" s="18">
        <f t="shared" si="2"/>
        <v>24.5</v>
      </c>
      <c r="G40" s="18"/>
      <c r="H40" s="18"/>
      <c r="I40" s="18"/>
      <c r="J40" s="20"/>
      <c r="K40" s="20"/>
      <c r="R40" s="5"/>
      <c r="S40" s="57">
        <f t="shared" si="3"/>
        <v>200</v>
      </c>
      <c r="T40" s="58">
        <f t="shared" si="4"/>
        <v>536.7499999999978</v>
      </c>
      <c r="U40" s="40">
        <f t="shared" si="5"/>
        <v>20</v>
      </c>
      <c r="V40" s="59">
        <f t="shared" si="6"/>
        <v>3058.999999999999</v>
      </c>
      <c r="W40" s="1"/>
      <c r="X40" s="1"/>
      <c r="Y40" s="1"/>
    </row>
    <row r="41" spans="2:25" ht="15" thickBot="1">
      <c r="B41" s="4">
        <f t="shared" si="7"/>
        <v>16</v>
      </c>
      <c r="C41" s="18">
        <f t="shared" si="0"/>
        <v>339.20000000000005</v>
      </c>
      <c r="D41" s="19">
        <v>16</v>
      </c>
      <c r="E41" s="18">
        <f t="shared" si="1"/>
        <v>953.5999999999999</v>
      </c>
      <c r="F41" s="18">
        <f t="shared" si="2"/>
        <v>21.200000000000003</v>
      </c>
      <c r="G41" s="18"/>
      <c r="H41" s="18"/>
      <c r="I41" s="18"/>
      <c r="J41" s="20"/>
      <c r="K41" s="20"/>
      <c r="R41" s="5"/>
      <c r="S41" s="57">
        <f t="shared" si="3"/>
        <v>200</v>
      </c>
      <c r="T41" s="58">
        <f t="shared" si="4"/>
        <v>-4.74999999999568</v>
      </c>
      <c r="U41" s="40">
        <f t="shared" si="5"/>
        <v>20</v>
      </c>
      <c r="V41" s="59">
        <f t="shared" si="6"/>
        <v>2526.999999999997</v>
      </c>
      <c r="W41" s="1"/>
      <c r="X41" s="1"/>
      <c r="Y41" s="1"/>
    </row>
    <row r="42" spans="2:25" ht="15" thickBot="1">
      <c r="B42" s="4">
        <f t="shared" si="7"/>
        <v>17</v>
      </c>
      <c r="C42" s="18">
        <f t="shared" si="0"/>
        <v>294.10000000000014</v>
      </c>
      <c r="D42" s="19">
        <v>17</v>
      </c>
      <c r="E42" s="18">
        <f t="shared" si="1"/>
        <v>958.8</v>
      </c>
      <c r="F42" s="18">
        <f>C42/B42</f>
        <v>17.300000000000008</v>
      </c>
      <c r="G42" s="18"/>
      <c r="H42" s="18"/>
      <c r="I42" s="18"/>
      <c r="J42" s="20"/>
      <c r="K42" s="20"/>
      <c r="R42" s="5"/>
      <c r="S42" s="57">
        <f t="shared" si="3"/>
        <v>200</v>
      </c>
      <c r="T42" s="58">
        <f t="shared" si="4"/>
        <v>-631.7500000000032</v>
      </c>
      <c r="U42" s="40">
        <f t="shared" si="5"/>
        <v>20</v>
      </c>
      <c r="V42" s="59">
        <f t="shared" si="6"/>
        <v>1881.0000000000064</v>
      </c>
      <c r="W42" s="1"/>
      <c r="X42" s="1"/>
      <c r="Y42" s="1"/>
    </row>
    <row r="43" spans="2:25" ht="15" thickBot="1">
      <c r="B43" s="4">
        <f t="shared" si="7"/>
        <v>18</v>
      </c>
      <c r="C43" s="18">
        <f t="shared" si="0"/>
        <v>230.4000000000001</v>
      </c>
      <c r="D43" s="19">
        <v>18</v>
      </c>
      <c r="E43" s="18">
        <f t="shared" si="1"/>
        <v>943.1999999999998</v>
      </c>
      <c r="F43" s="18">
        <f>C43/B43</f>
        <v>12.800000000000004</v>
      </c>
      <c r="G43" s="18"/>
      <c r="H43" s="18"/>
      <c r="I43" s="18"/>
      <c r="J43" s="20"/>
      <c r="K43" s="20"/>
      <c r="R43" s="5"/>
      <c r="S43" s="57">
        <f t="shared" si="3"/>
        <v>200</v>
      </c>
      <c r="T43" s="58">
        <f t="shared" si="4"/>
        <v>-1344.2499999999977</v>
      </c>
      <c r="U43" s="40">
        <f t="shared" si="5"/>
        <v>20</v>
      </c>
      <c r="V43" s="59">
        <f t="shared" si="6"/>
        <v>1120.9999999999957</v>
      </c>
      <c r="W43" s="1"/>
      <c r="X43" s="1"/>
      <c r="Y43" s="1"/>
    </row>
    <row r="44" spans="2:25" ht="15" thickBot="1">
      <c r="B44" s="4">
        <f t="shared" si="7"/>
        <v>19</v>
      </c>
      <c r="C44" s="18">
        <f t="shared" si="0"/>
        <v>146.30000000000018</v>
      </c>
      <c r="D44" s="19">
        <v>19</v>
      </c>
      <c r="E44" s="18">
        <f t="shared" si="1"/>
        <v>904.3999999999996</v>
      </c>
      <c r="F44" s="18">
        <f>C44/B44</f>
        <v>7.70000000000001</v>
      </c>
      <c r="G44" s="18"/>
      <c r="H44" s="18"/>
      <c r="I44" s="18"/>
      <c r="J44" s="20"/>
      <c r="K44" s="20"/>
      <c r="R44" s="5"/>
      <c r="S44" s="57">
        <f t="shared" si="3"/>
        <v>200</v>
      </c>
      <c r="T44" s="58">
        <f t="shared" si="4"/>
        <v>-2142.2499999999955</v>
      </c>
      <c r="U44" s="40">
        <f t="shared" si="5"/>
        <v>20</v>
      </c>
      <c r="V44" s="59">
        <f t="shared" si="6"/>
        <v>247.00000000000216</v>
      </c>
      <c r="W44" s="1"/>
      <c r="X44" s="1"/>
      <c r="Y44" s="1"/>
    </row>
    <row r="45" spans="2:25" ht="15" thickBot="1">
      <c r="B45" s="4">
        <f t="shared" si="7"/>
        <v>20</v>
      </c>
      <c r="C45" s="18">
        <f t="shared" si="0"/>
        <v>40</v>
      </c>
      <c r="D45" s="19">
        <v>20</v>
      </c>
      <c r="E45" s="18">
        <f t="shared" si="1"/>
        <v>840</v>
      </c>
      <c r="F45" s="18">
        <f>C45/B45</f>
        <v>2</v>
      </c>
      <c r="G45" s="18"/>
      <c r="H45" s="18"/>
      <c r="I45" s="18"/>
      <c r="J45" s="20"/>
      <c r="K45" s="20"/>
      <c r="R45" s="5"/>
      <c r="S45" s="57">
        <f t="shared" si="3"/>
        <v>200</v>
      </c>
      <c r="T45" s="58">
        <f t="shared" si="4"/>
        <v>-3025.7500000000023</v>
      </c>
      <c r="U45" s="40">
        <f t="shared" si="5"/>
        <v>20</v>
      </c>
      <c r="V45" s="59">
        <f t="shared" si="6"/>
        <v>-741.0000000000065</v>
      </c>
      <c r="W45" s="1"/>
      <c r="X45" s="1"/>
      <c r="Y45" s="1"/>
    </row>
    <row r="46" spans="18:25" ht="13.5">
      <c r="R46" s="5"/>
      <c r="S46" s="57">
        <f t="shared" si="3"/>
        <v>200</v>
      </c>
      <c r="T46" s="58">
        <f t="shared" si="4"/>
        <v>-3994.7499999999955</v>
      </c>
      <c r="U46" s="40">
        <f t="shared" si="5"/>
        <v>20</v>
      </c>
      <c r="V46" s="59">
        <f t="shared" si="6"/>
        <v>-1843.0000000000086</v>
      </c>
      <c r="W46" s="1"/>
      <c r="X46" s="1"/>
      <c r="Y46" s="1"/>
    </row>
    <row r="47" spans="3:25" ht="15" thickBot="1">
      <c r="C47" s="1" t="s">
        <v>27</v>
      </c>
      <c r="R47" s="5"/>
      <c r="S47" s="57">
        <f t="shared" si="3"/>
        <v>200</v>
      </c>
      <c r="T47" s="58">
        <f t="shared" si="4"/>
        <v>-5049.250000000009</v>
      </c>
      <c r="U47" s="40">
        <f t="shared" si="5"/>
        <v>20</v>
      </c>
      <c r="V47" s="59">
        <f t="shared" si="6"/>
        <v>-3058.9999999999827</v>
      </c>
      <c r="W47" s="1"/>
      <c r="X47" s="1"/>
      <c r="Y47" s="1"/>
    </row>
    <row r="48" spans="5:25" ht="13.5">
      <c r="E48" s="81"/>
      <c r="F48" s="45"/>
      <c r="G48" s="46"/>
      <c r="R48" s="5"/>
      <c r="S48" s="57">
        <f t="shared" si="3"/>
        <v>200</v>
      </c>
      <c r="T48" s="58">
        <f aca="true" t="shared" si="8" ref="T48:T56">J103</f>
        <v>0</v>
      </c>
      <c r="U48" s="40">
        <f t="shared" si="5"/>
        <v>20</v>
      </c>
      <c r="V48" s="59">
        <f aca="true" t="shared" si="9" ref="V48:V56">K103</f>
        <v>0</v>
      </c>
      <c r="W48" s="1"/>
      <c r="X48" s="1"/>
      <c r="Y48" s="1"/>
    </row>
    <row r="49" spans="5:25" ht="15" thickBot="1">
      <c r="E49" s="82" t="s">
        <v>28</v>
      </c>
      <c r="F49" s="28"/>
      <c r="G49" s="48"/>
      <c r="R49" s="5"/>
      <c r="S49" s="57">
        <f t="shared" si="3"/>
        <v>200</v>
      </c>
      <c r="T49" s="58">
        <f t="shared" si="8"/>
        <v>0</v>
      </c>
      <c r="U49" s="40">
        <f t="shared" si="5"/>
        <v>20</v>
      </c>
      <c r="V49" s="59">
        <f t="shared" si="9"/>
        <v>0</v>
      </c>
      <c r="W49" s="1"/>
      <c r="X49" s="1"/>
      <c r="Y49" s="1"/>
    </row>
    <row r="50" spans="5:25" ht="15" thickBot="1">
      <c r="E50" s="49"/>
      <c r="F50" s="28"/>
      <c r="G50" s="50"/>
      <c r="R50" s="5"/>
      <c r="S50" s="57">
        <f t="shared" si="3"/>
        <v>200</v>
      </c>
      <c r="T50" s="58">
        <f t="shared" si="8"/>
        <v>0</v>
      </c>
      <c r="U50" s="40">
        <f t="shared" si="5"/>
        <v>20</v>
      </c>
      <c r="V50" s="59">
        <f t="shared" si="9"/>
        <v>0</v>
      </c>
      <c r="W50" s="1"/>
      <c r="X50" s="1"/>
      <c r="Y50" s="1"/>
    </row>
    <row r="51" spans="5:25" ht="13.5">
      <c r="E51" s="81"/>
      <c r="F51" s="45"/>
      <c r="G51" s="46"/>
      <c r="R51" s="5"/>
      <c r="S51" s="57">
        <f t="shared" si="3"/>
        <v>200</v>
      </c>
      <c r="T51" s="58">
        <f t="shared" si="8"/>
        <v>0</v>
      </c>
      <c r="U51" s="40">
        <f t="shared" si="5"/>
        <v>20</v>
      </c>
      <c r="V51" s="59">
        <f t="shared" si="9"/>
        <v>0</v>
      </c>
      <c r="W51" s="1"/>
      <c r="X51" s="1"/>
      <c r="Y51" s="1"/>
    </row>
    <row r="52" spans="5:25" ht="15" thickBot="1">
      <c r="E52" s="82" t="s">
        <v>29</v>
      </c>
      <c r="F52" s="28"/>
      <c r="G52" s="48"/>
      <c r="R52" s="5"/>
      <c r="S52" s="57">
        <f t="shared" si="3"/>
        <v>200</v>
      </c>
      <c r="T52" s="58">
        <f t="shared" si="8"/>
        <v>0</v>
      </c>
      <c r="U52" s="40">
        <f t="shared" si="5"/>
        <v>20</v>
      </c>
      <c r="V52" s="59">
        <f t="shared" si="9"/>
        <v>0</v>
      </c>
      <c r="W52" s="1"/>
      <c r="X52" s="1"/>
      <c r="Y52" s="1"/>
    </row>
    <row r="53" spans="5:25" ht="15" thickBot="1">
      <c r="E53" s="49"/>
      <c r="F53" s="28"/>
      <c r="G53" s="50"/>
      <c r="R53" s="5"/>
      <c r="S53" s="57">
        <f t="shared" si="3"/>
        <v>200</v>
      </c>
      <c r="T53" s="58">
        <f t="shared" si="8"/>
        <v>0</v>
      </c>
      <c r="U53" s="40">
        <f t="shared" si="5"/>
        <v>20</v>
      </c>
      <c r="V53" s="59">
        <f t="shared" si="9"/>
        <v>0</v>
      </c>
      <c r="W53" s="1"/>
      <c r="X53" s="1"/>
      <c r="Y53" s="1"/>
    </row>
    <row r="54" spans="18:25" ht="13.5">
      <c r="R54" s="5"/>
      <c r="S54" s="57">
        <f t="shared" si="3"/>
        <v>200</v>
      </c>
      <c r="T54" s="58">
        <f t="shared" si="8"/>
        <v>0</v>
      </c>
      <c r="U54" s="40">
        <f t="shared" si="5"/>
        <v>20</v>
      </c>
      <c r="V54" s="59">
        <f t="shared" si="9"/>
        <v>0</v>
      </c>
      <c r="W54" s="1"/>
      <c r="X54" s="1"/>
      <c r="Y54" s="1"/>
    </row>
    <row r="55" spans="18:25" ht="13.5">
      <c r="R55" s="5"/>
      <c r="S55" s="57">
        <f t="shared" si="3"/>
        <v>200</v>
      </c>
      <c r="T55" s="58">
        <f t="shared" si="8"/>
        <v>0</v>
      </c>
      <c r="U55" s="40">
        <f t="shared" si="5"/>
        <v>20</v>
      </c>
      <c r="V55" s="59">
        <f t="shared" si="9"/>
        <v>0</v>
      </c>
      <c r="W55" s="1"/>
      <c r="X55" s="1"/>
      <c r="Y55" s="1"/>
    </row>
    <row r="56" spans="18:25" ht="15" thickBot="1">
      <c r="R56" s="5"/>
      <c r="S56" s="60">
        <f t="shared" si="3"/>
        <v>200</v>
      </c>
      <c r="T56" s="61">
        <f t="shared" si="8"/>
        <v>0</v>
      </c>
      <c r="U56" s="62">
        <f t="shared" si="5"/>
        <v>20</v>
      </c>
      <c r="V56" s="63">
        <f t="shared" si="9"/>
        <v>0</v>
      </c>
      <c r="W56" s="1"/>
      <c r="X56" s="1"/>
      <c r="Y56" s="1"/>
    </row>
    <row r="57" spans="2:25" ht="13.5">
      <c r="B57" s="4"/>
      <c r="C57" s="6"/>
      <c r="D57" s="4"/>
      <c r="E57" s="6"/>
      <c r="G57" s="6"/>
      <c r="H57" s="6"/>
      <c r="I57" s="6"/>
      <c r="R57" s="5"/>
      <c r="S57" s="1"/>
      <c r="T57" s="6"/>
      <c r="W57" s="1"/>
      <c r="X57" s="1"/>
      <c r="Y57" s="1"/>
    </row>
    <row r="58" spans="2:25" ht="13.5">
      <c r="B58" s="4"/>
      <c r="C58" s="6"/>
      <c r="D58" s="4"/>
      <c r="E58" s="6"/>
      <c r="G58" s="6"/>
      <c r="H58" s="6"/>
      <c r="I58" s="6"/>
      <c r="R58" s="5"/>
      <c r="S58" s="1"/>
      <c r="T58" s="6"/>
      <c r="W58" s="1"/>
      <c r="X58" s="1"/>
      <c r="Y58" s="1"/>
    </row>
    <row r="59" spans="2:25" ht="13.5">
      <c r="B59" s="4"/>
      <c r="C59" s="6"/>
      <c r="D59" s="4"/>
      <c r="E59" s="6"/>
      <c r="G59" s="6"/>
      <c r="H59" s="6"/>
      <c r="I59" s="6"/>
      <c r="R59" s="5"/>
      <c r="S59" s="1"/>
      <c r="T59" s="6"/>
      <c r="W59" s="1"/>
      <c r="X59" s="1"/>
      <c r="Y59" s="1"/>
    </row>
    <row r="60" spans="2:25" ht="13.5">
      <c r="B60" s="4"/>
      <c r="C60" s="6"/>
      <c r="D60" s="4"/>
      <c r="E60" s="6"/>
      <c r="G60" s="6"/>
      <c r="H60" s="6"/>
      <c r="I60" s="6"/>
      <c r="R60" s="5"/>
      <c r="S60" s="1"/>
      <c r="T60" s="6"/>
      <c r="W60" s="1"/>
      <c r="X60" s="1"/>
      <c r="Y60" s="1"/>
    </row>
    <row r="61" spans="2:25" ht="13.5">
      <c r="B61" s="4"/>
      <c r="C61" s="6"/>
      <c r="D61" s="4"/>
      <c r="E61" s="6"/>
      <c r="G61" s="6"/>
      <c r="H61" s="6"/>
      <c r="I61" s="6"/>
      <c r="R61" s="5"/>
      <c r="S61" s="1"/>
      <c r="T61" s="6"/>
      <c r="W61" s="1"/>
      <c r="X61" s="1"/>
      <c r="Y61" s="1"/>
    </row>
    <row r="62" spans="2:25" ht="13.5">
      <c r="B62" s="4"/>
      <c r="C62" s="6"/>
      <c r="D62" s="4"/>
      <c r="E62" s="6"/>
      <c r="G62" s="6"/>
      <c r="H62" s="6"/>
      <c r="I62" s="6"/>
      <c r="R62" s="5"/>
      <c r="S62" s="1"/>
      <c r="T62" s="6"/>
      <c r="W62" s="1"/>
      <c r="X62" s="1"/>
      <c r="Y62" s="1"/>
    </row>
    <row r="63" spans="2:25" ht="13.5">
      <c r="B63" s="4"/>
      <c r="C63" s="6"/>
      <c r="D63" s="4"/>
      <c r="E63" s="6"/>
      <c r="G63" s="6"/>
      <c r="H63" s="6"/>
      <c r="I63" s="6"/>
      <c r="R63" s="5"/>
      <c r="S63" s="1"/>
      <c r="T63" s="6"/>
      <c r="W63" s="1"/>
      <c r="X63" s="1"/>
      <c r="Y63" s="1"/>
    </row>
    <row r="64" spans="2:30" ht="13.5">
      <c r="B64" s="4"/>
      <c r="C64" s="6"/>
      <c r="D64" s="4"/>
      <c r="E64" s="6"/>
      <c r="G64" s="6"/>
      <c r="H64" s="6"/>
      <c r="I64" s="6"/>
      <c r="R64" s="5"/>
      <c r="S64" s="1"/>
      <c r="T64" s="6"/>
      <c r="W64" s="1"/>
      <c r="X64" s="1"/>
      <c r="Y64" s="1"/>
      <c r="AD64" s="51"/>
    </row>
    <row r="65" spans="2:36" ht="13.5">
      <c r="B65" s="4"/>
      <c r="C65" s="6"/>
      <c r="D65" s="4"/>
      <c r="E65" s="6"/>
      <c r="P65" s="51"/>
      <c r="Q65" s="51"/>
      <c r="R65"/>
      <c r="S65" s="1"/>
      <c r="T65" s="6"/>
      <c r="W65" s="1"/>
      <c r="X65" s="1"/>
      <c r="Y65" s="1"/>
      <c r="AD65" s="51"/>
      <c r="AG65" s="1"/>
      <c r="AI65" s="1"/>
      <c r="AJ65" s="1"/>
    </row>
    <row r="66" spans="2:36" ht="13.5">
      <c r="B66" s="4"/>
      <c r="C66" s="6"/>
      <c r="D66" s="4"/>
      <c r="E66" s="6"/>
      <c r="G66" s="6"/>
      <c r="H66" s="6"/>
      <c r="I66" s="6"/>
      <c r="P66" s="51"/>
      <c r="Q66" s="51"/>
      <c r="R66"/>
      <c r="S66" s="1"/>
      <c r="T66" s="6"/>
      <c r="W66" s="1"/>
      <c r="X66" s="1"/>
      <c r="Y66" s="1"/>
      <c r="AG66" s="1"/>
      <c r="AI66" s="1"/>
      <c r="AJ66" s="1"/>
    </row>
    <row r="67" spans="2:36" ht="15" thickBot="1">
      <c r="B67" s="4"/>
      <c r="C67" s="6"/>
      <c r="D67" s="4"/>
      <c r="E67" s="6"/>
      <c r="G67" s="6"/>
      <c r="H67" s="6"/>
      <c r="I67" s="6"/>
      <c r="R67" s="5"/>
      <c r="S67" s="1"/>
      <c r="T67" s="6"/>
      <c r="W67" s="1"/>
      <c r="X67" s="1"/>
      <c r="Y67" s="1"/>
      <c r="AG67" s="1"/>
      <c r="AI67" s="1"/>
      <c r="AJ67" s="1"/>
    </row>
    <row r="68" spans="2:36" ht="15" thickBot="1">
      <c r="B68" s="4"/>
      <c r="C68" s="6"/>
      <c r="D68" s="34"/>
      <c r="E68" s="35"/>
      <c r="F68" s="36"/>
      <c r="G68" s="37" t="s">
        <v>68</v>
      </c>
      <c r="H68" s="36"/>
      <c r="I68" s="36"/>
      <c r="J68" s="38"/>
      <c r="R68" s="1"/>
      <c r="S68" s="1"/>
      <c r="T68" s="1"/>
      <c r="U68" s="1"/>
      <c r="W68" s="1"/>
      <c r="X68" s="1"/>
      <c r="Y68" s="1"/>
      <c r="AG68" s="1"/>
      <c r="AI68" s="1"/>
      <c r="AJ68" s="1"/>
    </row>
    <row r="69" spans="2:25" ht="13.5">
      <c r="B69" s="4"/>
      <c r="C69" s="6"/>
      <c r="D69" s="6"/>
      <c r="E69" s="4"/>
      <c r="F69" s="6"/>
      <c r="K69" s="5" t="s">
        <v>30</v>
      </c>
      <c r="L69" s="5"/>
      <c r="R69" s="1"/>
      <c r="S69" s="1"/>
      <c r="T69" s="1"/>
      <c r="U69" s="1"/>
      <c r="W69" s="1"/>
      <c r="X69" s="1"/>
      <c r="Y69" s="1"/>
    </row>
    <row r="70" spans="2:9" ht="15" thickBot="1">
      <c r="B70" s="4"/>
      <c r="C70" s="6" t="s">
        <v>44</v>
      </c>
      <c r="D70" s="4"/>
      <c r="E70" s="6"/>
      <c r="G70" s="6"/>
      <c r="H70" s="6"/>
      <c r="I70" s="6"/>
    </row>
    <row r="71" spans="2:9" ht="15" thickBot="1">
      <c r="B71" s="4"/>
      <c r="C71" s="6"/>
      <c r="D71" s="7" t="s">
        <v>0</v>
      </c>
      <c r="E71" s="8">
        <f>U5</f>
        <v>80</v>
      </c>
      <c r="F71" s="8">
        <f>U6</f>
        <v>-0.02</v>
      </c>
      <c r="G71" s="9" t="s">
        <v>1</v>
      </c>
      <c r="H71" s="6"/>
      <c r="I71" s="6"/>
    </row>
    <row r="72" spans="2:9" ht="15" thickBot="1">
      <c r="B72" s="4"/>
      <c r="C72" s="6"/>
      <c r="D72" s="4"/>
      <c r="E72" s="6"/>
      <c r="G72" s="6"/>
      <c r="H72" s="6"/>
      <c r="I72" s="6"/>
    </row>
    <row r="73" spans="2:9" ht="15" thickBot="1">
      <c r="B73" s="4"/>
      <c r="C73" s="6"/>
      <c r="D73" s="7" t="s">
        <v>2</v>
      </c>
      <c r="E73" s="8">
        <f>U7</f>
        <v>15</v>
      </c>
      <c r="F73" s="29">
        <f>U8</f>
        <v>0.02</v>
      </c>
      <c r="G73" s="9" t="s">
        <v>3</v>
      </c>
      <c r="H73" s="6"/>
      <c r="I73" s="6"/>
    </row>
    <row r="74" spans="2:16" ht="15" thickBot="1">
      <c r="B74" s="4"/>
      <c r="C74" s="6"/>
      <c r="D74" s="52" t="s">
        <v>45</v>
      </c>
      <c r="E74" s="6"/>
      <c r="G74" s="6"/>
      <c r="H74" s="1" t="s">
        <v>46</v>
      </c>
      <c r="P74" s="2"/>
    </row>
    <row r="75" spans="2:12" ht="15" thickBot="1">
      <c r="B75" s="4"/>
      <c r="C75" s="6"/>
      <c r="D75" s="4"/>
      <c r="E75" s="41" t="s">
        <v>5</v>
      </c>
      <c r="F75" s="9">
        <f>(E71-E73)/(-F71+F73)</f>
        <v>1625</v>
      </c>
      <c r="G75" s="6"/>
      <c r="H75" s="21" t="s">
        <v>6</v>
      </c>
      <c r="I75" s="22"/>
      <c r="J75" s="23"/>
      <c r="K75" s="13">
        <f>U9</f>
        <v>200</v>
      </c>
      <c r="L75" s="39"/>
    </row>
    <row r="76" spans="2:12" ht="15" thickBot="1">
      <c r="B76" s="4"/>
      <c r="C76" s="6"/>
      <c r="D76" s="4"/>
      <c r="E76" s="41" t="s">
        <v>7</v>
      </c>
      <c r="F76" s="13">
        <f>E71+F71*F75</f>
        <v>47.5</v>
      </c>
      <c r="G76" s="6"/>
      <c r="H76" s="21" t="s">
        <v>8</v>
      </c>
      <c r="I76" s="22"/>
      <c r="J76" s="23"/>
      <c r="K76" s="13">
        <f>U10</f>
        <v>20</v>
      </c>
      <c r="L76" s="39"/>
    </row>
    <row r="77" spans="2:10" ht="15" thickBot="1">
      <c r="B77" s="4"/>
      <c r="C77" s="6"/>
      <c r="D77" s="4"/>
      <c r="E77" s="41" t="s">
        <v>9</v>
      </c>
      <c r="F77" s="13">
        <f>F75*F76</f>
        <v>77187.5</v>
      </c>
      <c r="G77" s="6"/>
      <c r="H77"/>
      <c r="I77"/>
      <c r="J77"/>
    </row>
    <row r="78" spans="2:15" ht="15" thickBot="1">
      <c r="B78" s="4"/>
      <c r="C78" s="6"/>
      <c r="D78" s="10"/>
      <c r="E78" s="10" t="s">
        <v>10</v>
      </c>
      <c r="F78" s="14">
        <f>F76/(F71*F75)</f>
        <v>-1.4615384615384615</v>
      </c>
      <c r="G78" s="1" t="s">
        <v>57</v>
      </c>
      <c r="I78"/>
      <c r="J78"/>
      <c r="N78" s="2"/>
      <c r="O78" s="2"/>
    </row>
    <row r="79" spans="2:7" ht="13.5">
      <c r="B79" s="4"/>
      <c r="C79" s="6"/>
      <c r="D79" s="10"/>
      <c r="E79" s="10"/>
      <c r="F79" s="78"/>
      <c r="G79" s="77" t="s">
        <v>58</v>
      </c>
    </row>
    <row r="80" spans="2:13" ht="15" thickBot="1">
      <c r="B80" s="4"/>
      <c r="C80" s="6"/>
      <c r="D80" s="10"/>
      <c r="E80" s="10"/>
      <c r="F80" s="78"/>
      <c r="G80" s="77"/>
      <c r="M80" s="2"/>
    </row>
    <row r="81" spans="2:36" ht="15" thickBot="1">
      <c r="B81" s="4"/>
      <c r="C81" s="6" t="s">
        <v>47</v>
      </c>
      <c r="D81" s="10"/>
      <c r="E81" s="10"/>
      <c r="F81" s="11"/>
      <c r="G81" s="6"/>
      <c r="H81" s="6"/>
      <c r="I81" s="6"/>
      <c r="K81" s="75" t="s">
        <v>56</v>
      </c>
      <c r="L81" s="76"/>
      <c r="Q81" s="4"/>
      <c r="R81" s="6"/>
      <c r="S81" s="4"/>
      <c r="T81" s="6"/>
      <c r="U81" s="1"/>
      <c r="V81" s="6"/>
      <c r="Y81" s="1"/>
      <c r="AF81" s="5"/>
      <c r="AG81" s="1"/>
      <c r="AH81" s="6"/>
      <c r="AJ81" s="1"/>
    </row>
    <row r="82" spans="1:36" ht="19.5" thickBot="1">
      <c r="A82" s="3"/>
      <c r="B82" s="15" t="s">
        <v>11</v>
      </c>
      <c r="C82" s="16"/>
      <c r="D82" s="15" t="s">
        <v>12</v>
      </c>
      <c r="E82" s="17" t="s">
        <v>16</v>
      </c>
      <c r="F82" s="15" t="s">
        <v>17</v>
      </c>
      <c r="G82" s="15" t="s">
        <v>18</v>
      </c>
      <c r="H82" s="15" t="s">
        <v>19</v>
      </c>
      <c r="I82" s="15" t="s">
        <v>20</v>
      </c>
      <c r="J82" s="64" t="s">
        <v>21</v>
      </c>
      <c r="K82" s="15" t="s">
        <v>28</v>
      </c>
      <c r="L82" s="17" t="s">
        <v>29</v>
      </c>
      <c r="Q82" s="4"/>
      <c r="R82" s="6"/>
      <c r="S82" s="4"/>
      <c r="T82" s="6"/>
      <c r="U82" s="1"/>
      <c r="V82" s="6"/>
      <c r="Y82" s="1"/>
      <c r="AF82" s="5"/>
      <c r="AG82" s="1"/>
      <c r="AH82" s="6"/>
      <c r="AJ82" s="1"/>
    </row>
    <row r="83" spans="1:36" ht="15" thickBot="1">
      <c r="A83" s="4">
        <v>1</v>
      </c>
      <c r="B83" s="18">
        <f aca="true" t="shared" si="10" ref="B83:B102">($U$14*(A83)+$U$15*(A83^2)+$U$16*(A83^3))*(1+$U$17)</f>
        <v>7.7</v>
      </c>
      <c r="C83" s="19">
        <v>1</v>
      </c>
      <c r="D83" s="18">
        <f aca="true" t="shared" si="11" ref="D83:D102">($V$14*(C83)+$V$15*(C83^2)+$V$16*(C83^3))*(1+$V$17)</f>
        <v>11.6</v>
      </c>
      <c r="E83" s="18">
        <f aca="true" t="shared" si="12" ref="E83:E102">B83/A83</f>
        <v>7.7</v>
      </c>
      <c r="F83" s="18"/>
      <c r="G83" s="18">
        <f aca="true" t="shared" si="13" ref="G83:G102">D83/C83</f>
        <v>11.6</v>
      </c>
      <c r="H83" s="18"/>
      <c r="I83" s="20">
        <f aca="true" t="shared" si="14" ref="I83:I102">F83*$F$76</f>
        <v>0</v>
      </c>
      <c r="J83" s="73">
        <f aca="true" t="shared" si="15" ref="J83:J102">H83*$F$76</f>
        <v>0</v>
      </c>
      <c r="K83" s="79"/>
      <c r="L83" s="80"/>
      <c r="Q83" s="4"/>
      <c r="R83" s="6"/>
      <c r="S83" s="4"/>
      <c r="T83" s="6"/>
      <c r="U83" s="1"/>
      <c r="V83" s="6"/>
      <c r="Y83" s="1"/>
      <c r="AF83" s="5"/>
      <c r="AG83" s="1"/>
      <c r="AH83" s="6"/>
      <c r="AJ83" s="1"/>
    </row>
    <row r="84" spans="1:36" ht="15" thickBot="1">
      <c r="A84" s="4">
        <v>2</v>
      </c>
      <c r="B84" s="18">
        <f t="shared" si="10"/>
        <v>25.6</v>
      </c>
      <c r="C84" s="19">
        <v>2</v>
      </c>
      <c r="D84" s="18">
        <f t="shared" si="11"/>
        <v>40.8</v>
      </c>
      <c r="E84" s="18">
        <f t="shared" si="12"/>
        <v>12.8</v>
      </c>
      <c r="F84" s="18">
        <f aca="true" t="shared" si="16" ref="F84:F102">B84-B83</f>
        <v>17.900000000000002</v>
      </c>
      <c r="G84" s="18">
        <f t="shared" si="13"/>
        <v>20.4</v>
      </c>
      <c r="H84" s="18">
        <f aca="true" t="shared" si="17" ref="H84:H102">D84-D83</f>
        <v>29.199999999999996</v>
      </c>
      <c r="I84" s="20">
        <f t="shared" si="14"/>
        <v>850.2500000000001</v>
      </c>
      <c r="J84" s="73">
        <f t="shared" si="15"/>
        <v>1386.9999999999998</v>
      </c>
      <c r="K84" s="79" t="str">
        <f aca="true" t="shared" si="18" ref="K84:K102">IF(I84&gt;$K$75,"Yes","No")</f>
        <v>Yes</v>
      </c>
      <c r="L84" s="80" t="str">
        <f aca="true" t="shared" si="19" ref="L84:L102">IF(J84&gt;$K$76,"Yes","No")</f>
        <v>Yes</v>
      </c>
      <c r="Q84" s="4"/>
      <c r="R84" s="6"/>
      <c r="S84" s="4"/>
      <c r="T84" s="6"/>
      <c r="U84" s="1"/>
      <c r="V84" s="6"/>
      <c r="Y84" s="1"/>
      <c r="AF84" s="5"/>
      <c r="AG84" s="1"/>
      <c r="AH84" s="6"/>
      <c r="AJ84" s="1"/>
    </row>
    <row r="85" spans="1:36" ht="15" thickBot="1">
      <c r="A85" s="4">
        <v>3</v>
      </c>
      <c r="B85" s="18">
        <f t="shared" si="10"/>
        <v>51.9</v>
      </c>
      <c r="C85" s="19">
        <v>3</v>
      </c>
      <c r="D85" s="18">
        <f t="shared" si="11"/>
        <v>85.2</v>
      </c>
      <c r="E85" s="18">
        <f t="shared" si="12"/>
        <v>17.3</v>
      </c>
      <c r="F85" s="18">
        <f t="shared" si="16"/>
        <v>26.299999999999997</v>
      </c>
      <c r="G85" s="18">
        <f t="shared" si="13"/>
        <v>28.400000000000002</v>
      </c>
      <c r="H85" s="18">
        <f t="shared" si="17"/>
        <v>44.400000000000006</v>
      </c>
      <c r="I85" s="20">
        <f t="shared" si="14"/>
        <v>1249.2499999999998</v>
      </c>
      <c r="J85" s="73">
        <f t="shared" si="15"/>
        <v>2109.0000000000005</v>
      </c>
      <c r="K85" s="79" t="str">
        <f t="shared" si="18"/>
        <v>Yes</v>
      </c>
      <c r="L85" s="80" t="str">
        <f t="shared" si="19"/>
        <v>Yes</v>
      </c>
      <c r="Q85" s="4"/>
      <c r="R85" s="6"/>
      <c r="S85" s="4"/>
      <c r="T85" s="6"/>
      <c r="U85" s="1"/>
      <c r="V85" s="6"/>
      <c r="Y85" s="1"/>
      <c r="AF85" s="5"/>
      <c r="AG85" s="1"/>
      <c r="AH85" s="6"/>
      <c r="AJ85" s="1"/>
    </row>
    <row r="86" spans="1:36" ht="15" thickBot="1">
      <c r="A86" s="4">
        <v>4</v>
      </c>
      <c r="B86" s="18">
        <f t="shared" si="10"/>
        <v>84.8</v>
      </c>
      <c r="C86" s="19">
        <v>4</v>
      </c>
      <c r="D86" s="18">
        <f t="shared" si="11"/>
        <v>142.4</v>
      </c>
      <c r="E86" s="18">
        <f t="shared" si="12"/>
        <v>21.2</v>
      </c>
      <c r="F86" s="18">
        <f t="shared" si="16"/>
        <v>32.9</v>
      </c>
      <c r="G86" s="18">
        <f t="shared" si="13"/>
        <v>35.6</v>
      </c>
      <c r="H86" s="18">
        <f t="shared" si="17"/>
        <v>57.2</v>
      </c>
      <c r="I86" s="20">
        <f t="shared" si="14"/>
        <v>1562.75</v>
      </c>
      <c r="J86" s="73">
        <f t="shared" si="15"/>
        <v>2717</v>
      </c>
      <c r="K86" s="79" t="str">
        <f t="shared" si="18"/>
        <v>Yes</v>
      </c>
      <c r="L86" s="80" t="str">
        <f t="shared" si="19"/>
        <v>Yes</v>
      </c>
      <c r="Q86" s="4"/>
      <c r="R86" s="6"/>
      <c r="S86" s="4"/>
      <c r="T86" s="6"/>
      <c r="U86" s="1"/>
      <c r="V86" s="6"/>
      <c r="Y86" s="1"/>
      <c r="AF86" s="5"/>
      <c r="AG86" s="1"/>
      <c r="AH86" s="6"/>
      <c r="AJ86" s="1"/>
    </row>
    <row r="87" spans="1:36" ht="15" thickBot="1">
      <c r="A87" s="4">
        <v>5</v>
      </c>
      <c r="B87" s="18">
        <f t="shared" si="10"/>
        <v>122.5</v>
      </c>
      <c r="C87" s="19">
        <v>5</v>
      </c>
      <c r="D87" s="18">
        <f t="shared" si="11"/>
        <v>210</v>
      </c>
      <c r="E87" s="18">
        <f t="shared" si="12"/>
        <v>24.5</v>
      </c>
      <c r="F87" s="18">
        <f t="shared" si="16"/>
        <v>37.7</v>
      </c>
      <c r="G87" s="18">
        <f t="shared" si="13"/>
        <v>42</v>
      </c>
      <c r="H87" s="18">
        <f t="shared" si="17"/>
        <v>67.6</v>
      </c>
      <c r="I87" s="20">
        <f t="shared" si="14"/>
        <v>1790.7500000000002</v>
      </c>
      <c r="J87" s="73">
        <f t="shared" si="15"/>
        <v>3210.9999999999995</v>
      </c>
      <c r="K87" s="79" t="str">
        <f t="shared" si="18"/>
        <v>Yes</v>
      </c>
      <c r="L87" s="80" t="str">
        <f t="shared" si="19"/>
        <v>Yes</v>
      </c>
      <c r="Q87" s="4"/>
      <c r="R87" s="6"/>
      <c r="S87" s="4"/>
      <c r="T87" s="6"/>
      <c r="U87" s="1"/>
      <c r="V87" s="6"/>
      <c r="Y87" s="1"/>
      <c r="AF87" s="5"/>
      <c r="AG87" s="1"/>
      <c r="AH87" s="6"/>
      <c r="AJ87" s="1"/>
    </row>
    <row r="88" spans="1:36" ht="15" thickBot="1">
      <c r="A88" s="4">
        <v>6</v>
      </c>
      <c r="B88" s="18">
        <f t="shared" si="10"/>
        <v>163.2</v>
      </c>
      <c r="C88" s="19">
        <v>6</v>
      </c>
      <c r="D88" s="18">
        <f t="shared" si="11"/>
        <v>285.6</v>
      </c>
      <c r="E88" s="18">
        <f t="shared" si="12"/>
        <v>27.2</v>
      </c>
      <c r="F88" s="18">
        <f t="shared" si="16"/>
        <v>40.69999999999999</v>
      </c>
      <c r="G88" s="18">
        <f t="shared" si="13"/>
        <v>47.6</v>
      </c>
      <c r="H88" s="18">
        <f t="shared" si="17"/>
        <v>75.60000000000002</v>
      </c>
      <c r="I88" s="20">
        <f t="shared" si="14"/>
        <v>1933.2499999999995</v>
      </c>
      <c r="J88" s="73">
        <f t="shared" si="15"/>
        <v>3591.000000000001</v>
      </c>
      <c r="K88" s="79" t="str">
        <f t="shared" si="18"/>
        <v>Yes</v>
      </c>
      <c r="L88" s="80" t="str">
        <f t="shared" si="19"/>
        <v>Yes</v>
      </c>
      <c r="Q88" s="4"/>
      <c r="R88" s="6"/>
      <c r="S88" s="4"/>
      <c r="T88" s="6"/>
      <c r="U88" s="1"/>
      <c r="V88" s="6"/>
      <c r="Y88" s="1"/>
      <c r="AF88" s="5"/>
      <c r="AG88" s="1"/>
      <c r="AH88" s="6"/>
      <c r="AJ88" s="1"/>
    </row>
    <row r="89" spans="1:36" ht="15" thickBot="1">
      <c r="A89" s="4">
        <v>7</v>
      </c>
      <c r="B89" s="18">
        <f t="shared" si="10"/>
        <v>205.10000000000002</v>
      </c>
      <c r="C89" s="19">
        <v>7</v>
      </c>
      <c r="D89" s="18">
        <f t="shared" si="11"/>
        <v>366.79999999999995</v>
      </c>
      <c r="E89" s="18">
        <f t="shared" si="12"/>
        <v>29.300000000000004</v>
      </c>
      <c r="F89" s="18">
        <f t="shared" si="16"/>
        <v>41.900000000000034</v>
      </c>
      <c r="G89" s="18">
        <f t="shared" si="13"/>
        <v>52.39999999999999</v>
      </c>
      <c r="H89" s="18">
        <f t="shared" si="17"/>
        <v>81.19999999999993</v>
      </c>
      <c r="I89" s="20">
        <f t="shared" si="14"/>
        <v>1990.2500000000016</v>
      </c>
      <c r="J89" s="73">
        <f t="shared" si="15"/>
        <v>3856.999999999997</v>
      </c>
      <c r="K89" s="79" t="str">
        <f t="shared" si="18"/>
        <v>Yes</v>
      </c>
      <c r="L89" s="80" t="str">
        <f t="shared" si="19"/>
        <v>Yes</v>
      </c>
      <c r="Q89" s="4"/>
      <c r="R89" s="6"/>
      <c r="S89" s="4"/>
      <c r="T89" s="6"/>
      <c r="U89" s="1"/>
      <c r="V89" s="6"/>
      <c r="Y89" s="1"/>
      <c r="AF89" s="5"/>
      <c r="AG89" s="1"/>
      <c r="AH89" s="6"/>
      <c r="AJ89" s="1"/>
    </row>
    <row r="90" spans="1:36" ht="15" thickBot="1">
      <c r="A90" s="4">
        <v>8</v>
      </c>
      <c r="B90" s="18">
        <f t="shared" si="10"/>
        <v>246.4</v>
      </c>
      <c r="C90" s="19">
        <v>8</v>
      </c>
      <c r="D90" s="18">
        <f t="shared" si="11"/>
        <v>451.2</v>
      </c>
      <c r="E90" s="18">
        <f t="shared" si="12"/>
        <v>30.8</v>
      </c>
      <c r="F90" s="18">
        <f t="shared" si="16"/>
        <v>41.29999999999998</v>
      </c>
      <c r="G90" s="18">
        <f t="shared" si="13"/>
        <v>56.4</v>
      </c>
      <c r="H90" s="18">
        <f t="shared" si="17"/>
        <v>84.40000000000003</v>
      </c>
      <c r="I90" s="20">
        <f t="shared" si="14"/>
        <v>1961.749999999999</v>
      </c>
      <c r="J90" s="73">
        <f t="shared" si="15"/>
        <v>4009.000000000002</v>
      </c>
      <c r="K90" s="79" t="str">
        <f t="shared" si="18"/>
        <v>Yes</v>
      </c>
      <c r="L90" s="80" t="str">
        <f t="shared" si="19"/>
        <v>Yes</v>
      </c>
      <c r="Q90" s="4"/>
      <c r="R90" s="6"/>
      <c r="S90" s="4"/>
      <c r="T90" s="6"/>
      <c r="U90" s="1"/>
      <c r="V90" s="6"/>
      <c r="Y90" s="1"/>
      <c r="AF90" s="5"/>
      <c r="AG90" s="1"/>
      <c r="AH90" s="6"/>
      <c r="AJ90" s="1"/>
    </row>
    <row r="91" spans="1:36" ht="15" thickBot="1">
      <c r="A91" s="4">
        <v>9</v>
      </c>
      <c r="B91" s="18">
        <f t="shared" si="10"/>
        <v>285.3</v>
      </c>
      <c r="C91" s="19">
        <v>9</v>
      </c>
      <c r="D91" s="18">
        <f t="shared" si="11"/>
        <v>536.4</v>
      </c>
      <c r="E91" s="18">
        <f t="shared" si="12"/>
        <v>31.700000000000003</v>
      </c>
      <c r="F91" s="18">
        <f t="shared" si="16"/>
        <v>38.900000000000006</v>
      </c>
      <c r="G91" s="18">
        <f t="shared" si="13"/>
        <v>59.599999999999994</v>
      </c>
      <c r="H91" s="18">
        <f t="shared" si="17"/>
        <v>85.19999999999999</v>
      </c>
      <c r="I91" s="20">
        <f t="shared" si="14"/>
        <v>1847.7500000000002</v>
      </c>
      <c r="J91" s="73">
        <f t="shared" si="15"/>
        <v>4046.9999999999995</v>
      </c>
      <c r="K91" s="79" t="str">
        <f t="shared" si="18"/>
        <v>Yes</v>
      </c>
      <c r="L91" s="80" t="str">
        <f t="shared" si="19"/>
        <v>Yes</v>
      </c>
      <c r="Q91" s="4"/>
      <c r="R91" s="6"/>
      <c r="S91" s="4"/>
      <c r="T91" s="6"/>
      <c r="U91" s="1"/>
      <c r="V91" s="6"/>
      <c r="Y91" s="1"/>
      <c r="AF91" s="5"/>
      <c r="AG91" s="1"/>
      <c r="AH91" s="6"/>
      <c r="AJ91" s="1"/>
    </row>
    <row r="92" spans="1:36" ht="15" thickBot="1">
      <c r="A92" s="4">
        <v>10</v>
      </c>
      <c r="B92" s="18">
        <f t="shared" si="10"/>
        <v>320</v>
      </c>
      <c r="C92" s="19">
        <v>10</v>
      </c>
      <c r="D92" s="18">
        <f t="shared" si="11"/>
        <v>620</v>
      </c>
      <c r="E92" s="18">
        <f t="shared" si="12"/>
        <v>32</v>
      </c>
      <c r="F92" s="18">
        <f t="shared" si="16"/>
        <v>34.69999999999999</v>
      </c>
      <c r="G92" s="18">
        <f t="shared" si="13"/>
        <v>62</v>
      </c>
      <c r="H92" s="18">
        <f t="shared" si="17"/>
        <v>83.60000000000002</v>
      </c>
      <c r="I92" s="20">
        <f t="shared" si="14"/>
        <v>1648.2499999999995</v>
      </c>
      <c r="J92" s="73">
        <f t="shared" si="15"/>
        <v>3971.000000000001</v>
      </c>
      <c r="K92" s="79" t="str">
        <f t="shared" si="18"/>
        <v>Yes</v>
      </c>
      <c r="L92" s="80" t="str">
        <f t="shared" si="19"/>
        <v>Yes</v>
      </c>
      <c r="Q92" s="4"/>
      <c r="R92" s="6"/>
      <c r="S92" s="4"/>
      <c r="T92" s="6"/>
      <c r="U92" s="1"/>
      <c r="V92" s="6"/>
      <c r="Y92" s="1"/>
      <c r="AF92" s="5"/>
      <c r="AG92" s="1"/>
      <c r="AH92" s="6"/>
      <c r="AJ92" s="1"/>
    </row>
    <row r="93" spans="1:36" ht="15" thickBot="1">
      <c r="A93" s="4">
        <f aca="true" t="shared" si="20" ref="A93:A102">A92+1</f>
        <v>11</v>
      </c>
      <c r="B93" s="18">
        <f t="shared" si="10"/>
        <v>348.7</v>
      </c>
      <c r="C93" s="19">
        <v>11</v>
      </c>
      <c r="D93" s="18">
        <f t="shared" si="11"/>
        <v>699.6</v>
      </c>
      <c r="E93" s="18">
        <f t="shared" si="12"/>
        <v>31.7</v>
      </c>
      <c r="F93" s="18">
        <f t="shared" si="16"/>
        <v>28.69999999999999</v>
      </c>
      <c r="G93" s="18">
        <f t="shared" si="13"/>
        <v>63.6</v>
      </c>
      <c r="H93" s="18">
        <f t="shared" si="17"/>
        <v>79.60000000000002</v>
      </c>
      <c r="I93" s="20">
        <f t="shared" si="14"/>
        <v>1363.2499999999995</v>
      </c>
      <c r="J93" s="73">
        <f t="shared" si="15"/>
        <v>3781.000000000001</v>
      </c>
      <c r="K93" s="79" t="str">
        <f t="shared" si="18"/>
        <v>Yes</v>
      </c>
      <c r="L93" s="80" t="str">
        <f t="shared" si="19"/>
        <v>Yes</v>
      </c>
      <c r="Q93" s="4"/>
      <c r="R93" s="6"/>
      <c r="S93" s="4"/>
      <c r="T93" s="6"/>
      <c r="U93" s="1"/>
      <c r="V93" s="6"/>
      <c r="Y93" s="1"/>
      <c r="AF93" s="5"/>
      <c r="AG93" s="1"/>
      <c r="AH93" s="6"/>
      <c r="AJ93" s="1"/>
    </row>
    <row r="94" spans="1:36" ht="15" thickBot="1">
      <c r="A94" s="4">
        <f t="shared" si="20"/>
        <v>12</v>
      </c>
      <c r="B94" s="18">
        <f t="shared" si="10"/>
        <v>369.6</v>
      </c>
      <c r="C94" s="19">
        <v>12</v>
      </c>
      <c r="D94" s="18">
        <f t="shared" si="11"/>
        <v>772.8</v>
      </c>
      <c r="E94" s="18">
        <f t="shared" si="12"/>
        <v>30.8</v>
      </c>
      <c r="F94" s="18">
        <f t="shared" si="16"/>
        <v>20.900000000000034</v>
      </c>
      <c r="G94" s="18">
        <f t="shared" si="13"/>
        <v>64.39999999999999</v>
      </c>
      <c r="H94" s="18">
        <f t="shared" si="17"/>
        <v>73.19999999999993</v>
      </c>
      <c r="I94" s="20">
        <f t="shared" si="14"/>
        <v>992.7500000000016</v>
      </c>
      <c r="J94" s="73">
        <f t="shared" si="15"/>
        <v>3476.999999999997</v>
      </c>
      <c r="K94" s="79" t="str">
        <f t="shared" si="18"/>
        <v>Yes</v>
      </c>
      <c r="L94" s="80" t="str">
        <f t="shared" si="19"/>
        <v>Yes</v>
      </c>
      <c r="Q94" s="4"/>
      <c r="R94" s="6"/>
      <c r="S94" s="4"/>
      <c r="T94" s="6"/>
      <c r="U94" s="1"/>
      <c r="V94" s="6"/>
      <c r="Y94" s="1"/>
      <c r="AF94" s="5"/>
      <c r="AG94" s="1"/>
      <c r="AH94" s="6"/>
      <c r="AJ94" s="1"/>
    </row>
    <row r="95" spans="1:36" ht="15" thickBot="1">
      <c r="A95" s="4">
        <f t="shared" si="20"/>
        <v>13</v>
      </c>
      <c r="B95" s="18">
        <f t="shared" si="10"/>
        <v>380.9</v>
      </c>
      <c r="C95" s="19">
        <v>13</v>
      </c>
      <c r="D95" s="18">
        <f t="shared" si="11"/>
        <v>837.1999999999999</v>
      </c>
      <c r="E95" s="18">
        <f t="shared" si="12"/>
        <v>29.299999999999997</v>
      </c>
      <c r="F95" s="24">
        <f t="shared" si="16"/>
        <v>11.299999999999955</v>
      </c>
      <c r="G95" s="18">
        <f t="shared" si="13"/>
        <v>64.39999999999999</v>
      </c>
      <c r="H95" s="18">
        <f t="shared" si="17"/>
        <v>64.39999999999998</v>
      </c>
      <c r="I95" s="25">
        <f t="shared" si="14"/>
        <v>536.7499999999978</v>
      </c>
      <c r="J95" s="73">
        <f t="shared" si="15"/>
        <v>3058.999999999999</v>
      </c>
      <c r="K95" s="79" t="str">
        <f t="shared" si="18"/>
        <v>Yes</v>
      </c>
      <c r="L95" s="80" t="str">
        <f t="shared" si="19"/>
        <v>Yes</v>
      </c>
      <c r="Q95" s="4"/>
      <c r="R95" s="6"/>
      <c r="S95" s="4"/>
      <c r="T95" s="6"/>
      <c r="U95" s="1"/>
      <c r="V95" s="6"/>
      <c r="Y95" s="1"/>
      <c r="AF95" s="5"/>
      <c r="AG95" s="1"/>
      <c r="AH95" s="6"/>
      <c r="AJ95" s="1"/>
    </row>
    <row r="96" spans="1:36" ht="15" thickBot="1">
      <c r="A96" s="4">
        <f t="shared" si="20"/>
        <v>14</v>
      </c>
      <c r="B96" s="18">
        <f t="shared" si="10"/>
        <v>380.80000000000007</v>
      </c>
      <c r="C96" s="19">
        <v>14</v>
      </c>
      <c r="D96" s="18">
        <f t="shared" si="11"/>
        <v>890.3999999999999</v>
      </c>
      <c r="E96" s="18">
        <f t="shared" si="12"/>
        <v>27.200000000000006</v>
      </c>
      <c r="F96" s="18">
        <f t="shared" si="16"/>
        <v>-0.09999999999990905</v>
      </c>
      <c r="G96" s="18">
        <f t="shared" si="13"/>
        <v>63.59999999999999</v>
      </c>
      <c r="H96" s="18">
        <f t="shared" si="17"/>
        <v>53.19999999999993</v>
      </c>
      <c r="I96" s="20">
        <f t="shared" si="14"/>
        <v>-4.74999999999568</v>
      </c>
      <c r="J96" s="73">
        <f t="shared" si="15"/>
        <v>2526.999999999997</v>
      </c>
      <c r="K96" s="79" t="str">
        <f t="shared" si="18"/>
        <v>No</v>
      </c>
      <c r="L96" s="80" t="str">
        <f t="shared" si="19"/>
        <v>Yes</v>
      </c>
      <c r="Q96" s="4"/>
      <c r="R96" s="6"/>
      <c r="S96" s="4"/>
      <c r="T96" s="6"/>
      <c r="U96" s="1"/>
      <c r="V96" s="6"/>
      <c r="Y96" s="1"/>
      <c r="AF96" s="5"/>
      <c r="AG96" s="1"/>
      <c r="AH96" s="6"/>
      <c r="AJ96" s="1"/>
    </row>
    <row r="97" spans="1:36" ht="15" thickBot="1">
      <c r="A97" s="4">
        <f t="shared" si="20"/>
        <v>15</v>
      </c>
      <c r="B97" s="18">
        <f t="shared" si="10"/>
        <v>367.5</v>
      </c>
      <c r="C97" s="19">
        <v>15</v>
      </c>
      <c r="D97" s="18">
        <f t="shared" si="11"/>
        <v>930</v>
      </c>
      <c r="E97" s="18">
        <f t="shared" si="12"/>
        <v>24.5</v>
      </c>
      <c r="F97" s="18">
        <f t="shared" si="16"/>
        <v>-13.300000000000068</v>
      </c>
      <c r="G97" s="18">
        <f t="shared" si="13"/>
        <v>62</v>
      </c>
      <c r="H97" s="18">
        <f t="shared" si="17"/>
        <v>39.600000000000136</v>
      </c>
      <c r="I97" s="20">
        <f t="shared" si="14"/>
        <v>-631.7500000000032</v>
      </c>
      <c r="J97" s="73">
        <f t="shared" si="15"/>
        <v>1881.0000000000064</v>
      </c>
      <c r="K97" s="79" t="str">
        <f t="shared" si="18"/>
        <v>No</v>
      </c>
      <c r="L97" s="80" t="str">
        <f t="shared" si="19"/>
        <v>Yes</v>
      </c>
      <c r="Q97" s="4"/>
      <c r="R97" s="6"/>
      <c r="S97" s="4"/>
      <c r="T97" s="6"/>
      <c r="U97" s="1"/>
      <c r="V97" s="6"/>
      <c r="Y97" s="1"/>
      <c r="AF97" s="5"/>
      <c r="AG97" s="1"/>
      <c r="AH97" s="6"/>
      <c r="AJ97" s="1"/>
    </row>
    <row r="98" spans="1:36" ht="15" thickBot="1">
      <c r="A98" s="4">
        <f t="shared" si="20"/>
        <v>16</v>
      </c>
      <c r="B98" s="18">
        <f t="shared" si="10"/>
        <v>339.20000000000005</v>
      </c>
      <c r="C98" s="19">
        <v>16</v>
      </c>
      <c r="D98" s="18">
        <f t="shared" si="11"/>
        <v>953.5999999999999</v>
      </c>
      <c r="E98" s="18">
        <f t="shared" si="12"/>
        <v>21.200000000000003</v>
      </c>
      <c r="F98" s="18">
        <f t="shared" si="16"/>
        <v>-28.299999999999955</v>
      </c>
      <c r="G98" s="18">
        <f t="shared" si="13"/>
        <v>59.599999999999994</v>
      </c>
      <c r="H98" s="18">
        <f t="shared" si="17"/>
        <v>23.59999999999991</v>
      </c>
      <c r="I98" s="20">
        <f t="shared" si="14"/>
        <v>-1344.2499999999977</v>
      </c>
      <c r="J98" s="73">
        <f t="shared" si="15"/>
        <v>1120.9999999999957</v>
      </c>
      <c r="K98" s="79" t="str">
        <f t="shared" si="18"/>
        <v>No</v>
      </c>
      <c r="L98" s="80" t="str">
        <f t="shared" si="19"/>
        <v>Yes</v>
      </c>
      <c r="Q98" s="4"/>
      <c r="R98" s="6"/>
      <c r="S98" s="4"/>
      <c r="T98" s="6"/>
      <c r="U98" s="1"/>
      <c r="V98" s="6"/>
      <c r="Y98" s="1"/>
      <c r="AF98" s="5"/>
      <c r="AG98" s="1"/>
      <c r="AH98" s="6"/>
      <c r="AJ98" s="1"/>
    </row>
    <row r="99" spans="1:36" ht="15" thickBot="1">
      <c r="A99" s="4">
        <f t="shared" si="20"/>
        <v>17</v>
      </c>
      <c r="B99" s="18">
        <f t="shared" si="10"/>
        <v>294.10000000000014</v>
      </c>
      <c r="C99" s="19">
        <v>17</v>
      </c>
      <c r="D99" s="18">
        <f t="shared" si="11"/>
        <v>958.8</v>
      </c>
      <c r="E99" s="18">
        <f t="shared" si="12"/>
        <v>17.300000000000008</v>
      </c>
      <c r="F99" s="18">
        <f t="shared" si="16"/>
        <v>-45.09999999999991</v>
      </c>
      <c r="G99" s="18">
        <f t="shared" si="13"/>
        <v>56.4</v>
      </c>
      <c r="H99" s="24">
        <f t="shared" si="17"/>
        <v>5.2000000000000455</v>
      </c>
      <c r="I99" s="20">
        <f t="shared" si="14"/>
        <v>-2142.2499999999955</v>
      </c>
      <c r="J99" s="74">
        <f t="shared" si="15"/>
        <v>247.00000000000216</v>
      </c>
      <c r="K99" s="79" t="str">
        <f t="shared" si="18"/>
        <v>No</v>
      </c>
      <c r="L99" s="80" t="str">
        <f t="shared" si="19"/>
        <v>Yes</v>
      </c>
      <c r="Q99" s="4"/>
      <c r="R99" s="6"/>
      <c r="S99" s="4"/>
      <c r="T99" s="6"/>
      <c r="U99" s="1"/>
      <c r="V99" s="6"/>
      <c r="Y99" s="1"/>
      <c r="AF99" s="5"/>
      <c r="AG99" s="1"/>
      <c r="AH99" s="6"/>
      <c r="AJ99" s="1"/>
    </row>
    <row r="100" spans="1:36" ht="15" thickBot="1">
      <c r="A100" s="4">
        <f t="shared" si="20"/>
        <v>18</v>
      </c>
      <c r="B100" s="18">
        <f t="shared" si="10"/>
        <v>230.4000000000001</v>
      </c>
      <c r="C100" s="19">
        <v>18</v>
      </c>
      <c r="D100" s="18">
        <f t="shared" si="11"/>
        <v>943.1999999999998</v>
      </c>
      <c r="E100" s="18">
        <f t="shared" si="12"/>
        <v>12.800000000000004</v>
      </c>
      <c r="F100" s="18">
        <f t="shared" si="16"/>
        <v>-63.700000000000045</v>
      </c>
      <c r="G100" s="18">
        <f t="shared" si="13"/>
        <v>52.39999999999999</v>
      </c>
      <c r="H100" s="18">
        <f t="shared" si="17"/>
        <v>-15.600000000000136</v>
      </c>
      <c r="I100" s="20">
        <f t="shared" si="14"/>
        <v>-3025.7500000000023</v>
      </c>
      <c r="J100" s="73">
        <f t="shared" si="15"/>
        <v>-741.0000000000065</v>
      </c>
      <c r="K100" s="79" t="str">
        <f t="shared" si="18"/>
        <v>No</v>
      </c>
      <c r="L100" s="80" t="str">
        <f t="shared" si="19"/>
        <v>No</v>
      </c>
      <c r="Q100" s="4"/>
      <c r="R100" s="6"/>
      <c r="S100" s="4"/>
      <c r="T100" s="6"/>
      <c r="U100" s="1"/>
      <c r="V100" s="6"/>
      <c r="Y100" s="1"/>
      <c r="AF100" s="5"/>
      <c r="AG100" s="1"/>
      <c r="AH100" s="6"/>
      <c r="AJ100" s="1"/>
    </row>
    <row r="101" spans="1:36" ht="15" thickBot="1">
      <c r="A101" s="4">
        <f t="shared" si="20"/>
        <v>19</v>
      </c>
      <c r="B101" s="18">
        <f t="shared" si="10"/>
        <v>146.30000000000018</v>
      </c>
      <c r="C101" s="19">
        <v>19</v>
      </c>
      <c r="D101" s="18">
        <f t="shared" si="11"/>
        <v>904.3999999999996</v>
      </c>
      <c r="E101" s="18">
        <f t="shared" si="12"/>
        <v>7.70000000000001</v>
      </c>
      <c r="F101" s="18">
        <f t="shared" si="16"/>
        <v>-84.09999999999991</v>
      </c>
      <c r="G101" s="18">
        <f t="shared" si="13"/>
        <v>47.59999999999998</v>
      </c>
      <c r="H101" s="18">
        <f t="shared" si="17"/>
        <v>-38.80000000000018</v>
      </c>
      <c r="I101" s="20">
        <f t="shared" si="14"/>
        <v>-3994.7499999999955</v>
      </c>
      <c r="J101" s="73">
        <f t="shared" si="15"/>
        <v>-1843.0000000000086</v>
      </c>
      <c r="K101" s="79" t="str">
        <f t="shared" si="18"/>
        <v>No</v>
      </c>
      <c r="L101" s="80" t="str">
        <f t="shared" si="19"/>
        <v>No</v>
      </c>
      <c r="Q101" s="4"/>
      <c r="R101" s="6"/>
      <c r="S101" s="4"/>
      <c r="T101" s="6"/>
      <c r="U101" s="1"/>
      <c r="V101" s="6"/>
      <c r="Y101" s="1"/>
      <c r="AF101" s="5"/>
      <c r="AG101" s="1"/>
      <c r="AH101" s="6"/>
      <c r="AJ101" s="1"/>
    </row>
    <row r="102" spans="1:12" ht="15" thickBot="1">
      <c r="A102" s="4">
        <f t="shared" si="20"/>
        <v>20</v>
      </c>
      <c r="B102" s="18">
        <f t="shared" si="10"/>
        <v>40</v>
      </c>
      <c r="C102" s="19">
        <v>20</v>
      </c>
      <c r="D102" s="18">
        <f t="shared" si="11"/>
        <v>840</v>
      </c>
      <c r="E102" s="18">
        <f t="shared" si="12"/>
        <v>2</v>
      </c>
      <c r="F102" s="18">
        <f t="shared" si="16"/>
        <v>-106.30000000000018</v>
      </c>
      <c r="G102" s="18">
        <f t="shared" si="13"/>
        <v>42</v>
      </c>
      <c r="H102" s="18">
        <f t="shared" si="17"/>
        <v>-64.39999999999964</v>
      </c>
      <c r="I102" s="20">
        <f t="shared" si="14"/>
        <v>-5049.250000000009</v>
      </c>
      <c r="J102" s="73">
        <f t="shared" si="15"/>
        <v>-3058.9999999999827</v>
      </c>
      <c r="K102" s="79" t="str">
        <f t="shared" si="18"/>
        <v>No</v>
      </c>
      <c r="L102" s="80" t="str">
        <f t="shared" si="19"/>
        <v>No</v>
      </c>
    </row>
    <row r="114" spans="2:9" ht="13.5">
      <c r="B114" s="4"/>
      <c r="C114" s="6"/>
      <c r="D114" s="4"/>
      <c r="E114" s="6"/>
      <c r="G114" s="6"/>
      <c r="H114" s="6"/>
      <c r="I114" s="6"/>
    </row>
    <row r="115" spans="2:9" ht="13.5">
      <c r="B115" s="4"/>
      <c r="C115" s="6"/>
      <c r="D115" s="4"/>
      <c r="E115" s="6"/>
      <c r="G115" s="6"/>
      <c r="H115" s="6"/>
      <c r="I115" s="6"/>
    </row>
    <row r="116" spans="2:9" ht="13.5">
      <c r="B116" s="4"/>
      <c r="C116" s="6"/>
      <c r="D116" s="4"/>
      <c r="E116" s="6"/>
      <c r="G116" s="6"/>
      <c r="H116" s="6"/>
      <c r="I116" s="6"/>
    </row>
    <row r="117" spans="2:9" ht="13.5">
      <c r="B117" s="4"/>
      <c r="C117" s="6"/>
      <c r="D117" s="4"/>
      <c r="E117" s="6"/>
      <c r="G117" s="6"/>
      <c r="H117" s="6"/>
      <c r="I117" s="6"/>
    </row>
    <row r="118" spans="2:9" ht="13.5">
      <c r="B118" s="4"/>
      <c r="C118" s="6"/>
      <c r="D118" s="4"/>
      <c r="E118" s="6"/>
      <c r="G118" s="6"/>
      <c r="H118" s="6"/>
      <c r="I118" s="6"/>
    </row>
    <row r="119" spans="2:9" ht="13.5">
      <c r="B119" s="4"/>
      <c r="C119" s="6"/>
      <c r="D119" s="4"/>
      <c r="E119" s="6"/>
      <c r="G119" s="6"/>
      <c r="H119" s="6"/>
      <c r="I119" s="6"/>
    </row>
    <row r="120" spans="2:9" ht="13.5">
      <c r="B120" s="4"/>
      <c r="C120" s="6"/>
      <c r="D120" s="4"/>
      <c r="E120" s="6"/>
      <c r="G120" s="6"/>
      <c r="H120" s="6"/>
      <c r="I120" s="6"/>
    </row>
    <row r="121" spans="2:9" ht="13.5">
      <c r="B121" s="4"/>
      <c r="C121" s="6"/>
      <c r="D121" s="4"/>
      <c r="E121" s="6"/>
      <c r="G121" s="6"/>
      <c r="H121" s="6"/>
      <c r="I121" s="6"/>
    </row>
    <row r="122" spans="2:9" ht="13.5">
      <c r="B122" s="4"/>
      <c r="C122" s="6"/>
      <c r="D122" s="4"/>
      <c r="E122" s="6"/>
      <c r="G122" s="6"/>
      <c r="H122" s="6"/>
      <c r="I122" s="6"/>
    </row>
    <row r="123" spans="2:9" ht="13.5">
      <c r="B123" s="4"/>
      <c r="C123" s="6"/>
      <c r="D123" s="4"/>
      <c r="E123" s="6"/>
      <c r="G123" s="6"/>
      <c r="H123" s="6"/>
      <c r="I123" s="6"/>
    </row>
    <row r="124" spans="2:9" ht="13.5">
      <c r="B124" s="4"/>
      <c r="C124" s="6"/>
      <c r="D124" s="4"/>
      <c r="E124" s="6"/>
      <c r="G124" s="6"/>
      <c r="H124" s="6"/>
      <c r="I124" s="6"/>
    </row>
    <row r="125" spans="2:9" ht="13.5">
      <c r="B125" s="4"/>
      <c r="C125" s="6"/>
      <c r="D125" s="4"/>
      <c r="E125" s="6"/>
      <c r="G125" s="6"/>
      <c r="H125" s="6"/>
      <c r="I125" s="6"/>
    </row>
    <row r="126" spans="2:9" ht="13.5">
      <c r="B126" s="4"/>
      <c r="C126" s="6"/>
      <c r="D126" s="4"/>
      <c r="E126" s="6"/>
      <c r="G126" s="6"/>
      <c r="H126" s="6"/>
      <c r="I126" s="6"/>
    </row>
    <row r="127" spans="2:9" ht="13.5">
      <c r="B127" s="4"/>
      <c r="C127" s="6"/>
      <c r="D127" s="4"/>
      <c r="E127" s="6"/>
      <c r="G127" s="6"/>
      <c r="H127" s="6"/>
      <c r="I127" s="6"/>
    </row>
    <row r="128" spans="2:9" ht="13.5">
      <c r="B128" s="4"/>
      <c r="C128" s="6"/>
      <c r="D128" s="4"/>
      <c r="E128" s="6"/>
      <c r="G128" s="6"/>
      <c r="H128" s="6"/>
      <c r="I128" s="6"/>
    </row>
    <row r="129" spans="2:9" ht="13.5">
      <c r="B129" s="4"/>
      <c r="C129" s="6"/>
      <c r="D129" s="4"/>
      <c r="E129" s="6"/>
      <c r="G129" s="6"/>
      <c r="H129" s="6"/>
      <c r="I129" s="6"/>
    </row>
    <row r="130" spans="2:9" ht="13.5">
      <c r="B130" s="4"/>
      <c r="C130" s="6"/>
      <c r="D130" s="4"/>
      <c r="E130" s="6"/>
      <c r="G130" s="6"/>
      <c r="H130" s="6"/>
      <c r="I130" s="6"/>
    </row>
    <row r="131" spans="2:9" ht="13.5">
      <c r="B131" s="4"/>
      <c r="C131" s="6"/>
      <c r="D131" s="4"/>
      <c r="E131" s="6"/>
      <c r="G131" s="6"/>
      <c r="H131" s="6"/>
      <c r="I131" s="6"/>
    </row>
    <row r="132" spans="2:9" ht="13.5">
      <c r="B132" s="4"/>
      <c r="C132" s="6"/>
      <c r="D132" s="4"/>
      <c r="E132" s="6"/>
      <c r="G132" s="6"/>
      <c r="H132" s="6"/>
      <c r="I132" s="6"/>
    </row>
  </sheetData>
  <printOptions/>
  <pageMargins left="0.3" right="0.3" top="0.7" bottom="0.7" header="0.5" footer="0.5"/>
  <pageSetup orientation="portrait" paperSize="9" scale="75"/>
  <headerFooter alignWithMargins="0"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Philippe LeBel</cp:lastModifiedBy>
  <cp:lastPrinted>1999-03-30T14:48:34Z</cp:lastPrinted>
  <dcterms:created xsi:type="dcterms:W3CDTF">1998-11-25T19:20:02Z</dcterms:created>
  <cp:category/>
  <cp:version/>
  <cp:contentType/>
  <cp:contentStatus/>
</cp:coreProperties>
</file>